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mc:AlternateContent xmlns:mc="http://schemas.openxmlformats.org/markup-compatibility/2006">
    <mc:Choice Requires="x15">
      <x15ac:absPath xmlns:x15ac="http://schemas.microsoft.com/office/spreadsheetml/2010/11/ac" url="L:\10 Tarification\122. Méthodologie 2024-2028\122.13 Projet méthodo\CODIR 24.05.22\"/>
    </mc:Choice>
  </mc:AlternateContent>
  <xr:revisionPtr revIDLastSave="0" documentId="13_ncr:1_{DB25FFA1-F4C8-48E0-9B3A-89EABCAB4C8A}" xr6:coauthVersionLast="47" xr6:coauthVersionMax="47" xr10:uidLastSave="{00000000-0000-0000-0000-000000000000}"/>
  <bookViews>
    <workbookView xWindow="-120" yWindow="-120" windowWidth="25440" windowHeight="15540" tabRatio="937" xr2:uid="{00000000-000D-0000-FFFF-FFFF00000000}"/>
  </bookViews>
  <sheets>
    <sheet name="TAB00" sheetId="1" r:id="rId1"/>
    <sheet name="TAB A" sheetId="28" r:id="rId2"/>
    <sheet name="TAB B" sheetId="29" r:id="rId3"/>
    <sheet name="TAB1" sheetId="2" r:id="rId4"/>
    <sheet name="TAB1.1" sheetId="55" r:id="rId5"/>
    <sheet name="TAB2" sheetId="3" r:id="rId6"/>
    <sheet name="TAB3" sheetId="43" r:id="rId7"/>
    <sheet name="TAB3.1" sheetId="15" r:id="rId8"/>
    <sheet name="TAB3.1.1" sheetId="53" r:id="rId9"/>
    <sheet name="TAB3.2" sheetId="42" r:id="rId10"/>
    <sheet name="TAB3.3" sheetId="48" r:id="rId11"/>
    <sheet name="TAB4.1.1" sheetId="16" r:id="rId12"/>
    <sheet name="TAB4.1.2" sheetId="5" r:id="rId13"/>
    <sheet name="TAB4.2.1" sheetId="19" r:id="rId14"/>
    <sheet name="TAB4.2.2" sheetId="44" r:id="rId15"/>
    <sheet name="TAB4.3.1" sheetId="20" r:id="rId16"/>
    <sheet name="TAB4.3.2" sheetId="45" r:id="rId17"/>
    <sheet name="TAB4.4.1" sheetId="21" r:id="rId18"/>
    <sheet name="TAB4.4.2" sheetId="46" r:id="rId19"/>
    <sheet name="TAB4.5.1" sheetId="22" r:id="rId20"/>
    <sheet name="TAB4.5.2" sheetId="47" r:id="rId21"/>
    <sheet name="TAB4.6" sheetId="49" r:id="rId22"/>
    <sheet name="TAB4.7" sheetId="51" r:id="rId23"/>
    <sheet name="TAB4.8" sheetId="52" r:id="rId24"/>
    <sheet name="TAB5" sheetId="36" r:id="rId25"/>
    <sheet name="TAB5.1" sheetId="37" r:id="rId26"/>
    <sheet name="TAB5.2" sheetId="38" r:id="rId27"/>
    <sheet name="TAB5.3" sheetId="39" r:id="rId28"/>
    <sheet name="TAB5.4" sheetId="40" r:id="rId29"/>
    <sheet name="TAB5.5" sheetId="41" r:id="rId30"/>
    <sheet name="TAB6" sheetId="4" r:id="rId31"/>
    <sheet name="TAB7" sheetId="8" r:id="rId32"/>
    <sheet name="TAB7.1" sheetId="10" r:id="rId33"/>
    <sheet name="TAB7.2" sheetId="11" r:id="rId34"/>
    <sheet name="TAB7.3" sheetId="12" r:id="rId35"/>
    <sheet name="TAB7.4" sheetId="56" r:id="rId36"/>
    <sheet name="TAB7.5" sheetId="13" r:id="rId37"/>
    <sheet name="TAB7.6" sheetId="50" r:id="rId38"/>
  </sheets>
  <externalReferences>
    <externalReference r:id="rId39"/>
    <externalReference r:id="rId40"/>
    <externalReference r:id="rId41"/>
    <externalReference r:id="rId42"/>
  </externalReferences>
  <definedNames>
    <definedName name="_xlnm._FilterDatabase" localSheetId="3" hidden="1">'TAB1'!#REF!</definedName>
    <definedName name="Aftakklem_LS">'[1]BASISPRIJZEN MATERIAAL'!$I$188</definedName>
    <definedName name="année_en_cours">'[2]Paramètre de calcul'!$B$31</definedName>
    <definedName name="Codes">'[3]Codes des IM'!$B$2:$D$23</definedName>
    <definedName name="ELECTRICITE">'[4]Tableau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_GRATUIT">[2]Traduction!$A$12</definedName>
    <definedName name="Traduction1">'[3]Codes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A'!$A$3:$C$20</definedName>
    <definedName name="_xlnm.Print_Area" localSheetId="2">'TAB B'!$A$3:$D$44</definedName>
    <definedName name="_xlnm.Print_Area" localSheetId="3">'TAB1'!$A$3:$L$165</definedName>
    <definedName name="_xlnm.Print_Area" localSheetId="4">'TAB1.1'!$A$3:$S$53</definedName>
    <definedName name="_xlnm.Print_Area" localSheetId="5">'TAB2'!$A$3:$K$78</definedName>
    <definedName name="_xlnm.Print_Area" localSheetId="6">'TAB3'!$A$3:$N$123</definedName>
    <definedName name="_xlnm.Print_Area" localSheetId="7">'TAB3.1'!$A$3:$N$89</definedName>
    <definedName name="_xlnm.Print_Area" localSheetId="8">'TAB3.1.1'!$A$3:$M$104</definedName>
    <definedName name="_xlnm.Print_Area" localSheetId="9">'TAB3.2'!$A$3:$N$89</definedName>
    <definedName name="_xlnm.Print_Area" localSheetId="10">'TAB3.3'!$A$3:$N$42</definedName>
    <definedName name="_xlnm.Print_Area" localSheetId="11">'TAB4.1.1'!$A$2:$U$46</definedName>
    <definedName name="_xlnm.Print_Area" localSheetId="12">'TAB4.1.2'!$A$3:$O$62</definedName>
    <definedName name="_xlnm.Print_Area" localSheetId="13">'TAB4.2.1'!$A$2:$T$46</definedName>
    <definedName name="_xlnm.Print_Area" localSheetId="14">'TAB4.2.2'!$A$3:$P$48</definedName>
    <definedName name="_xlnm.Print_Area" localSheetId="15">'TAB4.3.1'!$A$2:$T$46</definedName>
    <definedName name="_xlnm.Print_Area" localSheetId="16">'TAB4.3.2'!$A$3:$P$48</definedName>
    <definedName name="_xlnm.Print_Area" localSheetId="17">'TAB4.4.1'!$A$2:$U$46</definedName>
    <definedName name="_xlnm.Print_Area" localSheetId="18">'TAB4.4.2'!$A$3:$P$48</definedName>
    <definedName name="_xlnm.Print_Area" localSheetId="19">'TAB4.5.1'!$A$2:$U$46</definedName>
    <definedName name="_xlnm.Print_Area" localSheetId="20">'TAB4.5.2'!$A$3:$P$48</definedName>
    <definedName name="_xlnm.Print_Area" localSheetId="21">'TAB4.6'!$A$3:$G$13</definedName>
    <definedName name="_xlnm.Print_Area" localSheetId="22">'TAB4.7'!$A$3:$C$3</definedName>
    <definedName name="_xlnm.Print_Area" localSheetId="23">'TAB4.8'!$A$3:$C$3</definedName>
    <definedName name="_xlnm.Print_Area" localSheetId="24">'TAB5'!$A$3:$N$53</definedName>
    <definedName name="_xlnm.Print_Area" localSheetId="25">'TAB5.1'!$A$2:$Q$26</definedName>
    <definedName name="_xlnm.Print_Area" localSheetId="26">'TAB5.2'!$A$2:$Q$26</definedName>
    <definedName name="_xlnm.Print_Area" localSheetId="27">'TAB5.3'!$A$2:$Q$26</definedName>
    <definedName name="_xlnm.Print_Area" localSheetId="28">'TAB5.4'!$A$2:$Q$26</definedName>
    <definedName name="_xlnm.Print_Area" localSheetId="29">'TAB5.5'!$A$2:$Q$26</definedName>
    <definedName name="_xlnm.Print_Area" localSheetId="30">'TAB6'!$A$3:$Q$83</definedName>
    <definedName name="_xlnm.Print_Area" localSheetId="31">'TAB7'!$A$3:$G$108</definedName>
    <definedName name="_xlnm.Print_Area" localSheetId="32">'TAB7.1'!$A$3:$F$139</definedName>
    <definedName name="_xlnm.Print_Area" localSheetId="33">'TAB7.2'!$A$3:$I$135</definedName>
    <definedName name="_xlnm.Print_Area" localSheetId="34">'TAB7.3'!$A$3:$G$138</definedName>
    <definedName name="_xlnm.Print_Area" localSheetId="35">'TAB7.4'!$A$3:$D$138</definedName>
    <definedName name="_xlnm.Print_Area" localSheetId="36">'TAB7.5'!$A$3:$H$139</definedName>
    <definedName name="_xlnm.Print_Area" localSheetId="37">'TAB7.6'!$A$3:$B$115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 i="50" l="1"/>
  <c r="A3" i="13"/>
  <c r="A2" i="37" l="1"/>
  <c r="G8" i="37" s="1"/>
  <c r="M6" i="37"/>
  <c r="B130" i="56"/>
  <c r="B129" i="56"/>
  <c r="B128" i="56"/>
  <c r="B127" i="56"/>
  <c r="D127" i="56" s="1"/>
  <c r="B125" i="56"/>
  <c r="B124" i="56"/>
  <c r="B123" i="56"/>
  <c r="B121" i="56"/>
  <c r="D121" i="56" s="1"/>
  <c r="B120" i="56"/>
  <c r="B119" i="56"/>
  <c r="B105" i="56"/>
  <c r="B104" i="56"/>
  <c r="D104" i="56" s="1"/>
  <c r="B103" i="56"/>
  <c r="B102" i="56"/>
  <c r="B100" i="56"/>
  <c r="B99" i="56"/>
  <c r="D99" i="56" s="1"/>
  <c r="D97" i="56" s="1"/>
  <c r="B98" i="56"/>
  <c r="B96" i="56"/>
  <c r="B95" i="56"/>
  <c r="B94" i="56"/>
  <c r="D94" i="56" s="1"/>
  <c r="D93" i="56" s="1"/>
  <c r="B80" i="56"/>
  <c r="B79" i="56"/>
  <c r="B78" i="56"/>
  <c r="B77" i="56"/>
  <c r="C77" i="56" s="1"/>
  <c r="C76" i="56" s="1"/>
  <c r="B75" i="56"/>
  <c r="B74" i="56"/>
  <c r="B73" i="56"/>
  <c r="B71" i="56"/>
  <c r="C71" i="56" s="1"/>
  <c r="B70" i="56"/>
  <c r="B69" i="56"/>
  <c r="B55" i="56"/>
  <c r="B54" i="56"/>
  <c r="B53" i="56"/>
  <c r="B52" i="56"/>
  <c r="B50" i="56"/>
  <c r="B49" i="56"/>
  <c r="D49" i="56" s="1"/>
  <c r="B48" i="56"/>
  <c r="B46" i="56"/>
  <c r="B45" i="56"/>
  <c r="B44" i="56"/>
  <c r="D44" i="56" s="1"/>
  <c r="D43" i="56" s="1"/>
  <c r="B30" i="56"/>
  <c r="B29" i="56"/>
  <c r="B28" i="56"/>
  <c r="B27" i="56"/>
  <c r="D27" i="56" s="1"/>
  <c r="B25" i="56"/>
  <c r="B24" i="56"/>
  <c r="B23" i="56"/>
  <c r="B21" i="56"/>
  <c r="D21" i="56" s="1"/>
  <c r="B20" i="56"/>
  <c r="B19" i="56"/>
  <c r="A3" i="56"/>
  <c r="D131" i="56"/>
  <c r="C131" i="56"/>
  <c r="D130" i="56"/>
  <c r="C130" i="56"/>
  <c r="C129" i="56"/>
  <c r="D129" i="56"/>
  <c r="D128" i="56"/>
  <c r="C127" i="56"/>
  <c r="D125" i="56"/>
  <c r="D124" i="56"/>
  <c r="C124" i="56"/>
  <c r="D123" i="56"/>
  <c r="D122" i="56" s="1"/>
  <c r="C123" i="56"/>
  <c r="C122" i="56"/>
  <c r="C121" i="56"/>
  <c r="D120" i="56"/>
  <c r="C120" i="56"/>
  <c r="C119" i="56"/>
  <c r="D119" i="56"/>
  <c r="D118" i="56" s="1"/>
  <c r="D115" i="56"/>
  <c r="C115" i="56"/>
  <c r="D106" i="56"/>
  <c r="D105" i="56"/>
  <c r="C105" i="56"/>
  <c r="C103" i="56"/>
  <c r="D103" i="56"/>
  <c r="D102" i="56"/>
  <c r="C100" i="56"/>
  <c r="D100" i="56"/>
  <c r="D98" i="56"/>
  <c r="C98" i="56"/>
  <c r="D96" i="56"/>
  <c r="D95" i="56"/>
  <c r="C95" i="56"/>
  <c r="C94" i="56"/>
  <c r="D90" i="56"/>
  <c r="C90" i="56"/>
  <c r="C81" i="56"/>
  <c r="D81" i="56"/>
  <c r="D80" i="56"/>
  <c r="D79" i="56"/>
  <c r="C79" i="56"/>
  <c r="D78" i="56"/>
  <c r="C78" i="56"/>
  <c r="D75" i="56"/>
  <c r="C75" i="56"/>
  <c r="C74" i="56"/>
  <c r="D74" i="56"/>
  <c r="D73" i="56"/>
  <c r="D72" i="56" s="1"/>
  <c r="D70" i="56"/>
  <c r="D69" i="56"/>
  <c r="C69" i="56"/>
  <c r="D65" i="56"/>
  <c r="C65" i="56"/>
  <c r="D56" i="56"/>
  <c r="C56" i="56"/>
  <c r="D55" i="56"/>
  <c r="C55" i="56"/>
  <c r="D54" i="56"/>
  <c r="D53" i="56"/>
  <c r="D52" i="56"/>
  <c r="C52" i="56"/>
  <c r="D50" i="56"/>
  <c r="D48" i="56"/>
  <c r="C48" i="56"/>
  <c r="D46" i="56"/>
  <c r="C46" i="56"/>
  <c r="D45" i="56"/>
  <c r="C45" i="56"/>
  <c r="D40" i="56"/>
  <c r="C40" i="56"/>
  <c r="D31" i="56"/>
  <c r="C31" i="56"/>
  <c r="D30" i="56"/>
  <c r="D29" i="56"/>
  <c r="D28" i="56"/>
  <c r="C28" i="56"/>
  <c r="D25" i="56"/>
  <c r="C25" i="56"/>
  <c r="D24" i="56"/>
  <c r="C24" i="56"/>
  <c r="D23" i="56"/>
  <c r="D22" i="56" s="1"/>
  <c r="D20" i="56"/>
  <c r="D19" i="56"/>
  <c r="D18" i="56" s="1"/>
  <c r="D15" i="56"/>
  <c r="C15" i="56"/>
  <c r="A3" i="55"/>
  <c r="A3" i="3"/>
  <c r="B68" i="2"/>
  <c r="B101" i="2"/>
  <c r="B134" i="2"/>
  <c r="B167" i="2"/>
  <c r="B35" i="2"/>
  <c r="R50" i="55"/>
  <c r="Q50" i="55"/>
  <c r="P50" i="55"/>
  <c r="O50" i="55"/>
  <c r="N50" i="55"/>
  <c r="R47" i="55"/>
  <c r="Q47" i="55"/>
  <c r="P47" i="55"/>
  <c r="O47" i="55"/>
  <c r="O51" i="55" s="1"/>
  <c r="N47" i="55"/>
  <c r="P46" i="55"/>
  <c r="O46" i="55"/>
  <c r="O48" i="55" s="1"/>
  <c r="P43" i="55"/>
  <c r="O43" i="55"/>
  <c r="N43" i="55"/>
  <c r="M43" i="55"/>
  <c r="L43" i="55"/>
  <c r="K43" i="55"/>
  <c r="J43" i="55"/>
  <c r="I43" i="55"/>
  <c r="H43" i="55"/>
  <c r="G43" i="55"/>
  <c r="B39" i="55"/>
  <c r="B40" i="55" s="1"/>
  <c r="B41" i="55" s="1"/>
  <c r="B42" i="55" s="1"/>
  <c r="R31" i="55"/>
  <c r="Q31" i="55"/>
  <c r="P31" i="55"/>
  <c r="O31" i="55"/>
  <c r="N31" i="55"/>
  <c r="M31" i="55"/>
  <c r="L31" i="55"/>
  <c r="K31" i="55"/>
  <c r="J31" i="55"/>
  <c r="I31" i="55"/>
  <c r="H31" i="55"/>
  <c r="G31" i="55"/>
  <c r="F31" i="55"/>
  <c r="E31" i="55"/>
  <c r="D31" i="55"/>
  <c r="C31" i="55"/>
  <c r="S30" i="55"/>
  <c r="S29" i="55"/>
  <c r="S28" i="55"/>
  <c r="R46" i="55" s="1"/>
  <c r="S27" i="55"/>
  <c r="Q46" i="55" s="1"/>
  <c r="S26" i="55"/>
  <c r="S25" i="55"/>
  <c r="S24" i="55"/>
  <c r="N46" i="55" s="1"/>
  <c r="N48" i="55" s="1"/>
  <c r="S23" i="55"/>
  <c r="S31" i="55" s="1"/>
  <c r="S22" i="55"/>
  <c r="S21" i="55"/>
  <c r="S20" i="55"/>
  <c r="S19" i="55"/>
  <c r="S18" i="55"/>
  <c r="S17" i="55"/>
  <c r="S16" i="55"/>
  <c r="S15" i="55"/>
  <c r="R12" i="55"/>
  <c r="Q12" i="55"/>
  <c r="P12" i="55"/>
  <c r="O12" i="55"/>
  <c r="N12" i="55"/>
  <c r="M12" i="55"/>
  <c r="L12" i="55"/>
  <c r="K12" i="55"/>
  <c r="J12" i="55"/>
  <c r="I12" i="55"/>
  <c r="H12" i="55"/>
  <c r="G12" i="55"/>
  <c r="F12" i="55"/>
  <c r="E12" i="55"/>
  <c r="D12" i="55"/>
  <c r="C12" i="55"/>
  <c r="S12" i="55" s="1"/>
  <c r="S11" i="55"/>
  <c r="S10" i="55"/>
  <c r="K131" i="12"/>
  <c r="J131" i="12"/>
  <c r="I131" i="12"/>
  <c r="H131" i="12"/>
  <c r="K124" i="12"/>
  <c r="J124" i="12"/>
  <c r="I124" i="12"/>
  <c r="H124" i="12"/>
  <c r="K121" i="12"/>
  <c r="J121" i="12"/>
  <c r="I121" i="12"/>
  <c r="H121" i="12"/>
  <c r="K120" i="12"/>
  <c r="J120" i="12"/>
  <c r="I120" i="12"/>
  <c r="H120" i="12"/>
  <c r="K119" i="12"/>
  <c r="J119" i="12"/>
  <c r="J118" i="12" s="1"/>
  <c r="J117" i="12" s="1"/>
  <c r="I119" i="12"/>
  <c r="H119" i="12"/>
  <c r="K118" i="12"/>
  <c r="K117" i="12" s="1"/>
  <c r="I118" i="12"/>
  <c r="H118" i="12"/>
  <c r="I117" i="12"/>
  <c r="K115" i="12"/>
  <c r="J115" i="12"/>
  <c r="I115" i="12"/>
  <c r="H115" i="12"/>
  <c r="K106" i="12"/>
  <c r="J106" i="12"/>
  <c r="I106" i="12"/>
  <c r="H106" i="12"/>
  <c r="K99" i="12"/>
  <c r="J99" i="12"/>
  <c r="I99" i="12"/>
  <c r="H99" i="12"/>
  <c r="K96" i="12"/>
  <c r="J96" i="12"/>
  <c r="I96" i="12"/>
  <c r="H96" i="12"/>
  <c r="K95" i="12"/>
  <c r="J95" i="12"/>
  <c r="I95" i="12"/>
  <c r="H95" i="12"/>
  <c r="K94" i="12"/>
  <c r="J94" i="12"/>
  <c r="I94" i="12"/>
  <c r="H94" i="12"/>
  <c r="K93" i="12"/>
  <c r="J93" i="12"/>
  <c r="J92" i="12" s="1"/>
  <c r="I93" i="12"/>
  <c r="H93" i="12"/>
  <c r="H92" i="12" s="1"/>
  <c r="K92" i="12"/>
  <c r="I92" i="12"/>
  <c r="K90" i="12"/>
  <c r="J90" i="12"/>
  <c r="I90" i="12"/>
  <c r="H90" i="12"/>
  <c r="K81" i="12"/>
  <c r="J81" i="12"/>
  <c r="I81" i="12"/>
  <c r="H81" i="12"/>
  <c r="K74" i="12"/>
  <c r="J74" i="12"/>
  <c r="I74" i="12"/>
  <c r="H74" i="12"/>
  <c r="K71" i="12"/>
  <c r="J71" i="12"/>
  <c r="I71" i="12"/>
  <c r="H71" i="12"/>
  <c r="K70" i="12"/>
  <c r="J70" i="12"/>
  <c r="I70" i="12"/>
  <c r="H70" i="12"/>
  <c r="K69" i="12"/>
  <c r="K68" i="12" s="1"/>
  <c r="K67" i="12" s="1"/>
  <c r="J69" i="12"/>
  <c r="I69" i="12"/>
  <c r="H69" i="12"/>
  <c r="J68" i="12"/>
  <c r="I68" i="12"/>
  <c r="H68" i="12"/>
  <c r="J67" i="12"/>
  <c r="I67" i="12"/>
  <c r="H67" i="12"/>
  <c r="K65" i="12"/>
  <c r="J65" i="12"/>
  <c r="I65" i="12"/>
  <c r="H65" i="12"/>
  <c r="K56" i="12"/>
  <c r="J56" i="12"/>
  <c r="I56" i="12"/>
  <c r="H56" i="12"/>
  <c r="K49" i="12"/>
  <c r="J49" i="12"/>
  <c r="I49" i="12"/>
  <c r="H49" i="12"/>
  <c r="K46" i="12"/>
  <c r="J46" i="12"/>
  <c r="I46" i="12"/>
  <c r="H46" i="12"/>
  <c r="K45" i="12"/>
  <c r="J45" i="12"/>
  <c r="I45" i="12"/>
  <c r="H45" i="12"/>
  <c r="K44" i="12"/>
  <c r="J44" i="12"/>
  <c r="J43" i="12" s="1"/>
  <c r="J42" i="12" s="1"/>
  <c r="I44" i="12"/>
  <c r="H44" i="12"/>
  <c r="K43" i="12"/>
  <c r="K42" i="12" s="1"/>
  <c r="I43" i="12"/>
  <c r="H43" i="12"/>
  <c r="I42" i="12"/>
  <c r="H42" i="12"/>
  <c r="K40" i="12"/>
  <c r="J40" i="12"/>
  <c r="I40" i="12"/>
  <c r="H40" i="12"/>
  <c r="K31" i="12"/>
  <c r="J31" i="12"/>
  <c r="I31" i="12"/>
  <c r="H31" i="12"/>
  <c r="K24" i="12"/>
  <c r="J24" i="12"/>
  <c r="I24" i="12"/>
  <c r="H24" i="12"/>
  <c r="K21" i="12"/>
  <c r="J21" i="12"/>
  <c r="I21" i="12"/>
  <c r="H21" i="12"/>
  <c r="K20" i="12"/>
  <c r="J20" i="12"/>
  <c r="I20" i="12"/>
  <c r="H20" i="12"/>
  <c r="K19" i="12"/>
  <c r="J19" i="12"/>
  <c r="I19" i="12"/>
  <c r="H19" i="12"/>
  <c r="K18" i="12"/>
  <c r="J18" i="12"/>
  <c r="J17" i="12" s="1"/>
  <c r="I18" i="12"/>
  <c r="I17" i="12" s="1"/>
  <c r="H18" i="12"/>
  <c r="K17" i="12"/>
  <c r="H17" i="12"/>
  <c r="K15" i="12"/>
  <c r="J15" i="12"/>
  <c r="I15" i="12"/>
  <c r="H15" i="12"/>
  <c r="I7" i="12"/>
  <c r="I130" i="12" s="1"/>
  <c r="J7" i="12"/>
  <c r="J130" i="12" s="1"/>
  <c r="K7" i="12"/>
  <c r="K130" i="12" s="1"/>
  <c r="H7" i="12"/>
  <c r="A3" i="12"/>
  <c r="L115" i="11"/>
  <c r="K115" i="11"/>
  <c r="J115" i="11"/>
  <c r="I115" i="11"/>
  <c r="L90" i="11"/>
  <c r="K90" i="11"/>
  <c r="J90" i="11"/>
  <c r="I90" i="11"/>
  <c r="L65" i="11"/>
  <c r="K65" i="11"/>
  <c r="J65" i="11"/>
  <c r="I65" i="11"/>
  <c r="L40" i="11"/>
  <c r="K40" i="11"/>
  <c r="J40" i="11"/>
  <c r="I40" i="11"/>
  <c r="L15" i="11"/>
  <c r="K15" i="11"/>
  <c r="J15" i="11"/>
  <c r="I15" i="11"/>
  <c r="J7" i="11"/>
  <c r="K7" i="11"/>
  <c r="L7" i="11"/>
  <c r="I7" i="11"/>
  <c r="J13" i="11"/>
  <c r="K13" i="11"/>
  <c r="L13" i="11"/>
  <c r="J115" i="10"/>
  <c r="I115" i="10"/>
  <c r="H115" i="10"/>
  <c r="G115" i="10"/>
  <c r="J90" i="10"/>
  <c r="I90" i="10"/>
  <c r="H90" i="10"/>
  <c r="G90" i="10"/>
  <c r="J65" i="10"/>
  <c r="I65" i="10"/>
  <c r="H65" i="10"/>
  <c r="G65" i="10"/>
  <c r="J40" i="10"/>
  <c r="I40" i="10"/>
  <c r="H40" i="10"/>
  <c r="G40" i="10"/>
  <c r="H15" i="10"/>
  <c r="I15" i="10"/>
  <c r="J15" i="10"/>
  <c r="G15" i="10"/>
  <c r="H7" i="10"/>
  <c r="I7" i="10"/>
  <c r="I8" i="10" s="1"/>
  <c r="I10" i="10" s="1"/>
  <c r="J7" i="10"/>
  <c r="J8" i="10" s="1"/>
  <c r="J10" i="10" s="1"/>
  <c r="H8" i="10"/>
  <c r="H10" i="10" s="1"/>
  <c r="G7" i="10"/>
  <c r="G8" i="10" s="1"/>
  <c r="G10" i="10" s="1"/>
  <c r="I13" i="11"/>
  <c r="N58" i="43"/>
  <c r="M58" i="43"/>
  <c r="L58" i="43"/>
  <c r="K58" i="43"/>
  <c r="J58" i="43"/>
  <c r="N57" i="43"/>
  <c r="M57" i="43"/>
  <c r="L57" i="43"/>
  <c r="K57" i="43"/>
  <c r="J57" i="43"/>
  <c r="N56" i="43"/>
  <c r="M56" i="43"/>
  <c r="L56" i="43"/>
  <c r="K56" i="43"/>
  <c r="J56" i="43"/>
  <c r="N55" i="43"/>
  <c r="M55" i="43"/>
  <c r="L55" i="43"/>
  <c r="K55" i="43"/>
  <c r="J55" i="43"/>
  <c r="C64" i="8"/>
  <c r="B16" i="29"/>
  <c r="H123" i="52"/>
  <c r="F123" i="52"/>
  <c r="D123" i="52"/>
  <c r="B123" i="52"/>
  <c r="H122" i="52"/>
  <c r="F122" i="52"/>
  <c r="D122" i="52"/>
  <c r="B122" i="52"/>
  <c r="H99" i="52"/>
  <c r="F99" i="52"/>
  <c r="D99" i="52"/>
  <c r="B99" i="52"/>
  <c r="H98" i="52"/>
  <c r="F98" i="52"/>
  <c r="D98" i="52"/>
  <c r="B98" i="52"/>
  <c r="H75" i="52"/>
  <c r="F75" i="52"/>
  <c r="D75" i="52"/>
  <c r="B75" i="52"/>
  <c r="H74" i="52"/>
  <c r="F74" i="52"/>
  <c r="D74" i="52"/>
  <c r="B74" i="52"/>
  <c r="H51" i="52"/>
  <c r="F51" i="52"/>
  <c r="D51" i="52"/>
  <c r="B51" i="52"/>
  <c r="H50" i="52"/>
  <c r="F50" i="52"/>
  <c r="D50" i="52"/>
  <c r="B50" i="52"/>
  <c r="H119" i="52"/>
  <c r="F119" i="52"/>
  <c r="D119" i="52"/>
  <c r="B119" i="52"/>
  <c r="H118" i="52"/>
  <c r="F118" i="52"/>
  <c r="D118" i="52"/>
  <c r="B118" i="52"/>
  <c r="H95" i="52"/>
  <c r="F95" i="52"/>
  <c r="D95" i="52"/>
  <c r="B95" i="52"/>
  <c r="H94" i="52"/>
  <c r="F94" i="52"/>
  <c r="D94" i="52"/>
  <c r="B94" i="52"/>
  <c r="H71" i="52"/>
  <c r="F71" i="52"/>
  <c r="D71" i="52"/>
  <c r="B71" i="52"/>
  <c r="H70" i="52"/>
  <c r="F70" i="52"/>
  <c r="D70" i="52"/>
  <c r="B70" i="52"/>
  <c r="H47" i="52"/>
  <c r="F47" i="52"/>
  <c r="D47" i="52"/>
  <c r="B47" i="52"/>
  <c r="H46" i="52"/>
  <c r="F46" i="52"/>
  <c r="D46" i="52"/>
  <c r="B46" i="52"/>
  <c r="H112" i="52"/>
  <c r="F112" i="52"/>
  <c r="D112" i="52"/>
  <c r="B112" i="52"/>
  <c r="H111" i="52"/>
  <c r="F111" i="52"/>
  <c r="D111" i="52"/>
  <c r="B111" i="52"/>
  <c r="H88" i="52"/>
  <c r="F88" i="52"/>
  <c r="D88" i="52"/>
  <c r="B88" i="52"/>
  <c r="H87" i="52"/>
  <c r="F87" i="52"/>
  <c r="D87" i="52"/>
  <c r="B87" i="52"/>
  <c r="H64" i="52"/>
  <c r="F64" i="52"/>
  <c r="D64" i="52"/>
  <c r="B64" i="52"/>
  <c r="H63" i="52"/>
  <c r="F63" i="52"/>
  <c r="D63" i="52"/>
  <c r="B63" i="52"/>
  <c r="H40" i="52"/>
  <c r="F40" i="52"/>
  <c r="D40" i="52"/>
  <c r="B40" i="52"/>
  <c r="H39" i="52"/>
  <c r="F39" i="52"/>
  <c r="D39" i="52"/>
  <c r="B39" i="52"/>
  <c r="B110" i="52"/>
  <c r="H110" i="52"/>
  <c r="F110" i="52"/>
  <c r="D110" i="52"/>
  <c r="H109" i="52"/>
  <c r="F109" i="52"/>
  <c r="D109" i="52"/>
  <c r="B109" i="52"/>
  <c r="H86" i="52"/>
  <c r="F86" i="52"/>
  <c r="D86" i="52"/>
  <c r="B86" i="52"/>
  <c r="H85" i="52"/>
  <c r="F85" i="52"/>
  <c r="D85" i="52"/>
  <c r="B85" i="52"/>
  <c r="H62" i="52"/>
  <c r="F62" i="52"/>
  <c r="D62" i="52"/>
  <c r="B62" i="52"/>
  <c r="H61" i="52"/>
  <c r="F61" i="52"/>
  <c r="D61" i="52"/>
  <c r="B61" i="52"/>
  <c r="H38" i="52"/>
  <c r="F38" i="52"/>
  <c r="D38" i="52"/>
  <c r="B38" i="52"/>
  <c r="H14" i="52"/>
  <c r="F14" i="52"/>
  <c r="D14" i="52"/>
  <c r="B14" i="52"/>
  <c r="H37" i="52"/>
  <c r="F37" i="52"/>
  <c r="D37" i="52"/>
  <c r="B37" i="52"/>
  <c r="H13" i="52"/>
  <c r="F13" i="52"/>
  <c r="D13" i="52"/>
  <c r="B13" i="52"/>
  <c r="B35" i="52"/>
  <c r="J108" i="52"/>
  <c r="H108" i="52"/>
  <c r="F108" i="52"/>
  <c r="D108" i="52"/>
  <c r="B108" i="52"/>
  <c r="J107" i="52"/>
  <c r="H107" i="52"/>
  <c r="F107" i="52"/>
  <c r="D107" i="52"/>
  <c r="B107" i="52"/>
  <c r="J84" i="52"/>
  <c r="H84" i="52"/>
  <c r="F84" i="52"/>
  <c r="D84" i="52"/>
  <c r="B84" i="52"/>
  <c r="J83" i="52"/>
  <c r="H83" i="52"/>
  <c r="F83" i="52"/>
  <c r="D83" i="52"/>
  <c r="B83" i="52"/>
  <c r="J60" i="52"/>
  <c r="H60" i="52"/>
  <c r="F60" i="52"/>
  <c r="D60" i="52"/>
  <c r="B60" i="52"/>
  <c r="J59" i="52"/>
  <c r="H59" i="52"/>
  <c r="F59" i="52"/>
  <c r="D59" i="52"/>
  <c r="B59" i="52"/>
  <c r="J36" i="52"/>
  <c r="H36" i="52"/>
  <c r="F36" i="52"/>
  <c r="D36" i="52"/>
  <c r="B36" i="52"/>
  <c r="J35" i="52"/>
  <c r="H35" i="52"/>
  <c r="F35" i="52"/>
  <c r="D35" i="52"/>
  <c r="D27" i="52"/>
  <c r="F27" i="52"/>
  <c r="H27" i="52"/>
  <c r="H26" i="52"/>
  <c r="F26" i="52"/>
  <c r="D26" i="52"/>
  <c r="B27" i="52"/>
  <c r="B26" i="52"/>
  <c r="E74" i="15"/>
  <c r="F74" i="15"/>
  <c r="G74" i="15"/>
  <c r="H74" i="15"/>
  <c r="E75" i="15"/>
  <c r="F75" i="15"/>
  <c r="G75" i="15"/>
  <c r="H75" i="15"/>
  <c r="E76" i="15"/>
  <c r="F76" i="15"/>
  <c r="G76" i="15"/>
  <c r="H76" i="15"/>
  <c r="E77" i="15"/>
  <c r="F77" i="15"/>
  <c r="G77" i="15"/>
  <c r="H77" i="15"/>
  <c r="E78" i="15"/>
  <c r="F78" i="15"/>
  <c r="G78" i="15"/>
  <c r="H78" i="15"/>
  <c r="E79" i="15"/>
  <c r="F79" i="15"/>
  <c r="G79" i="15"/>
  <c r="H79" i="15"/>
  <c r="E80" i="15"/>
  <c r="F80" i="15"/>
  <c r="G80" i="15"/>
  <c r="H80" i="15"/>
  <c r="E81" i="15"/>
  <c r="F81" i="15"/>
  <c r="G81" i="15"/>
  <c r="H81" i="15"/>
  <c r="D81" i="15"/>
  <c r="D80" i="15"/>
  <c r="D79" i="15"/>
  <c r="D78" i="15"/>
  <c r="D77" i="15"/>
  <c r="D76" i="15"/>
  <c r="D75" i="15"/>
  <c r="D74" i="15"/>
  <c r="J9" i="53"/>
  <c r="K9" i="53"/>
  <c r="L9" i="53"/>
  <c r="M9" i="53"/>
  <c r="J10" i="53"/>
  <c r="K10" i="53"/>
  <c r="L10" i="53"/>
  <c r="M10" i="53"/>
  <c r="J11" i="53"/>
  <c r="K11" i="53"/>
  <c r="L11" i="53"/>
  <c r="M11" i="53"/>
  <c r="J12" i="53"/>
  <c r="K12" i="53"/>
  <c r="L12" i="53"/>
  <c r="M12" i="53"/>
  <c r="J13" i="53"/>
  <c r="K13" i="53"/>
  <c r="L13" i="53"/>
  <c r="M13" i="53"/>
  <c r="J14" i="53"/>
  <c r="K14" i="53"/>
  <c r="L14" i="53"/>
  <c r="M14" i="53"/>
  <c r="J15" i="53"/>
  <c r="K15" i="53"/>
  <c r="L15" i="53"/>
  <c r="M15" i="53"/>
  <c r="J16" i="53"/>
  <c r="K16" i="53"/>
  <c r="L16" i="53"/>
  <c r="M16" i="53"/>
  <c r="J17" i="53"/>
  <c r="K17" i="53"/>
  <c r="L17" i="53"/>
  <c r="M17" i="53"/>
  <c r="J18" i="53"/>
  <c r="K18" i="53"/>
  <c r="L18" i="53"/>
  <c r="M18" i="53"/>
  <c r="J19" i="53"/>
  <c r="K19" i="53"/>
  <c r="L19" i="53"/>
  <c r="M19" i="53"/>
  <c r="J20" i="53"/>
  <c r="K20" i="53"/>
  <c r="L20" i="53"/>
  <c r="M20" i="53"/>
  <c r="J21" i="53"/>
  <c r="K21" i="53"/>
  <c r="L21" i="53"/>
  <c r="M21" i="53"/>
  <c r="J22" i="53"/>
  <c r="K22" i="53"/>
  <c r="L22" i="53"/>
  <c r="M22" i="53"/>
  <c r="J23" i="53"/>
  <c r="K23" i="53"/>
  <c r="L23" i="53"/>
  <c r="M23" i="53"/>
  <c r="J24" i="53"/>
  <c r="K24" i="53"/>
  <c r="L24" i="53"/>
  <c r="M24" i="53"/>
  <c r="J25" i="53"/>
  <c r="K25" i="53"/>
  <c r="L25" i="53"/>
  <c r="M25" i="53"/>
  <c r="J26" i="53"/>
  <c r="K26" i="53"/>
  <c r="L26" i="53"/>
  <c r="M26" i="53"/>
  <c r="J27" i="53"/>
  <c r="K27" i="53"/>
  <c r="L27" i="53"/>
  <c r="M27" i="53"/>
  <c r="J28" i="53"/>
  <c r="K28" i="53"/>
  <c r="L28" i="53"/>
  <c r="M28" i="53"/>
  <c r="J29" i="53"/>
  <c r="K29" i="53"/>
  <c r="L29" i="53"/>
  <c r="M29" i="53"/>
  <c r="J30" i="53"/>
  <c r="K30" i="53"/>
  <c r="L30" i="53"/>
  <c r="M30" i="53"/>
  <c r="J31" i="53"/>
  <c r="K31" i="53"/>
  <c r="L31" i="53"/>
  <c r="M31" i="53"/>
  <c r="J32" i="53"/>
  <c r="K32" i="53"/>
  <c r="L32" i="53"/>
  <c r="M32" i="53"/>
  <c r="J33" i="53"/>
  <c r="K33" i="53"/>
  <c r="L33" i="53"/>
  <c r="M33" i="53"/>
  <c r="J34" i="53"/>
  <c r="K34" i="53"/>
  <c r="L34" i="53"/>
  <c r="M34" i="53"/>
  <c r="J35" i="53"/>
  <c r="K35" i="53"/>
  <c r="L35" i="53"/>
  <c r="M35" i="53"/>
  <c r="J36" i="53"/>
  <c r="K36" i="53"/>
  <c r="L36" i="53"/>
  <c r="M36" i="53"/>
  <c r="J37" i="53"/>
  <c r="K37" i="53"/>
  <c r="L37" i="53"/>
  <c r="M37" i="53"/>
  <c r="J38" i="53"/>
  <c r="K38" i="53"/>
  <c r="L38" i="53"/>
  <c r="M38" i="53"/>
  <c r="J39" i="53"/>
  <c r="K39" i="53"/>
  <c r="L39" i="53"/>
  <c r="M39" i="53"/>
  <c r="J40" i="53"/>
  <c r="K40" i="53"/>
  <c r="L40" i="53"/>
  <c r="M40" i="53"/>
  <c r="J41" i="53"/>
  <c r="K41" i="53"/>
  <c r="L41" i="53"/>
  <c r="M41" i="53"/>
  <c r="J42" i="53"/>
  <c r="K42" i="53"/>
  <c r="L42" i="53"/>
  <c r="M42" i="53"/>
  <c r="J43" i="53"/>
  <c r="K43" i="53"/>
  <c r="L43" i="53"/>
  <c r="M43" i="53"/>
  <c r="J44" i="53"/>
  <c r="K44" i="53"/>
  <c r="L44" i="53"/>
  <c r="M44" i="53"/>
  <c r="J45" i="53"/>
  <c r="K45" i="53"/>
  <c r="L45" i="53"/>
  <c r="M45" i="53"/>
  <c r="J46" i="53"/>
  <c r="K46" i="53"/>
  <c r="L46" i="53"/>
  <c r="M46" i="53"/>
  <c r="J47" i="53"/>
  <c r="K47" i="53"/>
  <c r="L47" i="53"/>
  <c r="M47" i="53"/>
  <c r="J48" i="53"/>
  <c r="K48" i="53"/>
  <c r="L48" i="53"/>
  <c r="M48" i="53"/>
  <c r="J49" i="53"/>
  <c r="K49" i="53"/>
  <c r="L49" i="53"/>
  <c r="M49" i="53"/>
  <c r="J50" i="53"/>
  <c r="K50" i="53"/>
  <c r="L50" i="53"/>
  <c r="M50" i="53"/>
  <c r="J51" i="53"/>
  <c r="K51" i="53"/>
  <c r="L51" i="53"/>
  <c r="M51" i="53"/>
  <c r="J52" i="53"/>
  <c r="K52" i="53"/>
  <c r="L52" i="53"/>
  <c r="M52" i="53"/>
  <c r="J53" i="53"/>
  <c r="K53" i="53"/>
  <c r="L53" i="53"/>
  <c r="M53" i="53"/>
  <c r="J54" i="53"/>
  <c r="K54" i="53"/>
  <c r="L54" i="53"/>
  <c r="M54" i="53"/>
  <c r="J55" i="53"/>
  <c r="K55" i="53"/>
  <c r="L55" i="53"/>
  <c r="M55" i="53"/>
  <c r="J56" i="53"/>
  <c r="K56" i="53"/>
  <c r="L56" i="53"/>
  <c r="M56" i="53"/>
  <c r="J57" i="53"/>
  <c r="K57" i="53"/>
  <c r="L57" i="53"/>
  <c r="M57" i="53"/>
  <c r="J58" i="53"/>
  <c r="K58" i="53"/>
  <c r="L58" i="53"/>
  <c r="M58" i="53"/>
  <c r="J59" i="53"/>
  <c r="K59" i="53"/>
  <c r="L59" i="53"/>
  <c r="M59" i="53"/>
  <c r="J60" i="53"/>
  <c r="K60" i="53"/>
  <c r="L60" i="53"/>
  <c r="M60" i="53"/>
  <c r="J61" i="53"/>
  <c r="K61" i="53"/>
  <c r="L61" i="53"/>
  <c r="M61" i="53"/>
  <c r="J62" i="53"/>
  <c r="K62" i="53"/>
  <c r="L62" i="53"/>
  <c r="M62" i="53"/>
  <c r="J63" i="53"/>
  <c r="K63" i="53"/>
  <c r="L63" i="53"/>
  <c r="M63" i="53"/>
  <c r="J64" i="53"/>
  <c r="K64" i="53"/>
  <c r="L64" i="53"/>
  <c r="M64" i="53"/>
  <c r="J65" i="53"/>
  <c r="K65" i="53"/>
  <c r="L65" i="53"/>
  <c r="M65" i="53"/>
  <c r="J66" i="53"/>
  <c r="K66" i="53"/>
  <c r="L66" i="53"/>
  <c r="M66" i="53"/>
  <c r="J67" i="53"/>
  <c r="K67" i="53"/>
  <c r="L67" i="53"/>
  <c r="M67" i="53"/>
  <c r="J68" i="53"/>
  <c r="K68" i="53"/>
  <c r="L68" i="53"/>
  <c r="M68" i="53"/>
  <c r="J69" i="53"/>
  <c r="K69" i="53"/>
  <c r="L69" i="53"/>
  <c r="M69" i="53"/>
  <c r="J70" i="53"/>
  <c r="K70" i="53"/>
  <c r="L70" i="53"/>
  <c r="M70" i="53"/>
  <c r="J71" i="53"/>
  <c r="K71" i="53"/>
  <c r="L71" i="53"/>
  <c r="M71" i="53"/>
  <c r="J72" i="53"/>
  <c r="K72" i="53"/>
  <c r="L72" i="53"/>
  <c r="M72" i="53"/>
  <c r="J73" i="53"/>
  <c r="K73" i="53"/>
  <c r="L73" i="53"/>
  <c r="M73" i="53"/>
  <c r="J74" i="53"/>
  <c r="K74" i="53"/>
  <c r="L74" i="53"/>
  <c r="M74" i="53"/>
  <c r="J75" i="53"/>
  <c r="K75" i="53"/>
  <c r="L75" i="53"/>
  <c r="M75" i="53"/>
  <c r="J76" i="53"/>
  <c r="K76" i="53"/>
  <c r="L76" i="53"/>
  <c r="M76" i="53"/>
  <c r="J77" i="53"/>
  <c r="K77" i="53"/>
  <c r="L77" i="53"/>
  <c r="M77" i="53"/>
  <c r="J78" i="53"/>
  <c r="K78" i="53"/>
  <c r="L78" i="53"/>
  <c r="M78" i="53"/>
  <c r="J79" i="53"/>
  <c r="K79" i="53"/>
  <c r="L79" i="53"/>
  <c r="M79" i="53"/>
  <c r="J80" i="53"/>
  <c r="K80" i="53"/>
  <c r="L80" i="53"/>
  <c r="M80" i="53"/>
  <c r="J81" i="53"/>
  <c r="K81" i="53"/>
  <c r="L81" i="53"/>
  <c r="M81" i="53"/>
  <c r="J82" i="53"/>
  <c r="K82" i="53"/>
  <c r="L82" i="53"/>
  <c r="M82" i="53"/>
  <c r="J83" i="53"/>
  <c r="K83" i="53"/>
  <c r="L83" i="53"/>
  <c r="M83" i="53"/>
  <c r="J84" i="53"/>
  <c r="K84" i="53"/>
  <c r="L84" i="53"/>
  <c r="M84" i="53"/>
  <c r="J85" i="53"/>
  <c r="K85" i="53"/>
  <c r="L85" i="53"/>
  <c r="M85" i="53"/>
  <c r="J86" i="53"/>
  <c r="K86" i="53"/>
  <c r="L86" i="53"/>
  <c r="M86" i="53"/>
  <c r="J87" i="53"/>
  <c r="K87" i="53"/>
  <c r="L87" i="53"/>
  <c r="M87" i="53"/>
  <c r="J88" i="53"/>
  <c r="K88" i="53"/>
  <c r="L88" i="53"/>
  <c r="M88" i="53"/>
  <c r="J89" i="53"/>
  <c r="K89" i="53"/>
  <c r="L89" i="53"/>
  <c r="M89" i="53"/>
  <c r="J90" i="53"/>
  <c r="K90" i="53"/>
  <c r="L90" i="53"/>
  <c r="M90" i="53"/>
  <c r="J91" i="53"/>
  <c r="K91" i="53"/>
  <c r="L91" i="53"/>
  <c r="M91" i="53"/>
  <c r="J92" i="53"/>
  <c r="K92" i="53"/>
  <c r="L92" i="53"/>
  <c r="M92" i="53"/>
  <c r="J93" i="53"/>
  <c r="K93" i="53"/>
  <c r="L93" i="53"/>
  <c r="M93" i="53"/>
  <c r="J94" i="53"/>
  <c r="K94" i="53"/>
  <c r="L94" i="53"/>
  <c r="M94" i="53"/>
  <c r="J95" i="53"/>
  <c r="K95" i="53"/>
  <c r="L95" i="53"/>
  <c r="M95" i="53"/>
  <c r="J96" i="53"/>
  <c r="K96" i="53"/>
  <c r="L96" i="53"/>
  <c r="M96" i="53"/>
  <c r="J97" i="53"/>
  <c r="K97" i="53"/>
  <c r="L97" i="53"/>
  <c r="M97" i="53"/>
  <c r="J98" i="53"/>
  <c r="K98" i="53"/>
  <c r="L98" i="53"/>
  <c r="M98" i="53"/>
  <c r="J99" i="53"/>
  <c r="K99" i="53"/>
  <c r="L99" i="53"/>
  <c r="M99" i="53"/>
  <c r="J100" i="53"/>
  <c r="K100" i="53"/>
  <c r="L100" i="53"/>
  <c r="M100" i="53"/>
  <c r="J101" i="53"/>
  <c r="K101" i="53"/>
  <c r="L101" i="53"/>
  <c r="M101" i="53"/>
  <c r="J102" i="53"/>
  <c r="K102" i="53"/>
  <c r="L102" i="53"/>
  <c r="M102" i="53"/>
  <c r="J103" i="53"/>
  <c r="K103" i="53"/>
  <c r="L103" i="53"/>
  <c r="M103" i="53"/>
  <c r="J8" i="53"/>
  <c r="A3" i="53"/>
  <c r="M8" i="53"/>
  <c r="L8" i="53"/>
  <c r="K8" i="53"/>
  <c r="A31" i="29"/>
  <c r="B31" i="29"/>
  <c r="C27" i="56" l="1"/>
  <c r="D47" i="56"/>
  <c r="D68" i="56"/>
  <c r="D67" i="56" s="1"/>
  <c r="D77" i="56"/>
  <c r="D76" i="56" s="1"/>
  <c r="C104" i="56"/>
  <c r="C118" i="56"/>
  <c r="C21" i="56"/>
  <c r="C49" i="56"/>
  <c r="C47" i="56" s="1"/>
  <c r="D51" i="56"/>
  <c r="D71" i="56"/>
  <c r="C93" i="56"/>
  <c r="D101" i="56"/>
  <c r="D126" i="56"/>
  <c r="D59" i="56"/>
  <c r="D42" i="56"/>
  <c r="D17" i="56"/>
  <c r="D16" i="56" s="1"/>
  <c r="D32" i="56" s="1"/>
  <c r="D34" i="56"/>
  <c r="C92" i="56"/>
  <c r="D117" i="56"/>
  <c r="D134" i="56"/>
  <c r="D26" i="56"/>
  <c r="D35" i="56"/>
  <c r="C117" i="56"/>
  <c r="C134" i="56"/>
  <c r="D92" i="56"/>
  <c r="D109" i="56"/>
  <c r="C20" i="56"/>
  <c r="C23" i="56"/>
  <c r="C22" i="56" s="1"/>
  <c r="C30" i="56"/>
  <c r="C44" i="56"/>
  <c r="C43" i="56" s="1"/>
  <c r="C54" i="56"/>
  <c r="C70" i="56"/>
  <c r="C68" i="56" s="1"/>
  <c r="C73" i="56"/>
  <c r="C72" i="56" s="1"/>
  <c r="C80" i="56"/>
  <c r="C96" i="56"/>
  <c r="C99" i="56"/>
  <c r="C97" i="56" s="1"/>
  <c r="C109" i="56" s="1"/>
  <c r="C102" i="56"/>
  <c r="C101" i="56" s="1"/>
  <c r="C106" i="56"/>
  <c r="C125" i="56"/>
  <c r="C128" i="56"/>
  <c r="C126" i="56" s="1"/>
  <c r="C19" i="56"/>
  <c r="C29" i="56"/>
  <c r="C26" i="56" s="1"/>
  <c r="C50" i="56"/>
  <c r="C53" i="56"/>
  <c r="C51" i="56" s="1"/>
  <c r="P51" i="55"/>
  <c r="Q51" i="55"/>
  <c r="R51" i="55"/>
  <c r="N51" i="55"/>
  <c r="P48" i="55"/>
  <c r="Q48" i="55"/>
  <c r="R48" i="55"/>
  <c r="H130" i="12"/>
  <c r="H129" i="12"/>
  <c r="H127" i="12"/>
  <c r="H126" i="12" s="1"/>
  <c r="H104" i="12"/>
  <c r="H98" i="12"/>
  <c r="H97" i="12" s="1"/>
  <c r="H91" i="12" s="1"/>
  <c r="H128" i="12"/>
  <c r="H125" i="12"/>
  <c r="H103" i="12"/>
  <c r="H100" i="12"/>
  <c r="H123" i="12"/>
  <c r="H122" i="12" s="1"/>
  <c r="H134" i="12" s="1"/>
  <c r="H105" i="12"/>
  <c r="H102" i="12"/>
  <c r="H101" i="12" s="1"/>
  <c r="H30" i="12"/>
  <c r="H48" i="12"/>
  <c r="H47" i="12" s="1"/>
  <c r="H59" i="12" s="1"/>
  <c r="H53" i="12"/>
  <c r="H75" i="12"/>
  <c r="H79" i="12"/>
  <c r="H27" i="12"/>
  <c r="H50" i="12"/>
  <c r="H54" i="12"/>
  <c r="H80" i="12"/>
  <c r="H110" i="12"/>
  <c r="H109" i="12"/>
  <c r="H23" i="12"/>
  <c r="H22" i="12" s="1"/>
  <c r="H28" i="12"/>
  <c r="H55" i="12"/>
  <c r="H77" i="12"/>
  <c r="H25" i="12"/>
  <c r="H29" i="12"/>
  <c r="H52" i="12"/>
  <c r="H73" i="12"/>
  <c r="H72" i="12" s="1"/>
  <c r="H78" i="12"/>
  <c r="J109" i="12"/>
  <c r="H117" i="12"/>
  <c r="I23" i="12"/>
  <c r="I22" i="12" s="1"/>
  <c r="I16" i="12" s="1"/>
  <c r="I25" i="12"/>
  <c r="I27" i="12"/>
  <c r="I28" i="12"/>
  <c r="I29" i="12"/>
  <c r="I30" i="12"/>
  <c r="I48" i="12"/>
  <c r="I47" i="12" s="1"/>
  <c r="I41" i="12" s="1"/>
  <c r="I50" i="12"/>
  <c r="I52" i="12"/>
  <c r="I53" i="12"/>
  <c r="I54" i="12"/>
  <c r="I55" i="12"/>
  <c r="I73" i="12"/>
  <c r="I72" i="12" s="1"/>
  <c r="I66" i="12" s="1"/>
  <c r="I75" i="12"/>
  <c r="I77" i="12"/>
  <c r="I78" i="12"/>
  <c r="I79" i="12"/>
  <c r="I80" i="12"/>
  <c r="I98" i="12"/>
  <c r="I97" i="12" s="1"/>
  <c r="I91" i="12" s="1"/>
  <c r="I100" i="12"/>
  <c r="I102" i="12"/>
  <c r="I103" i="12"/>
  <c r="I104" i="12"/>
  <c r="I105" i="12"/>
  <c r="I123" i="12"/>
  <c r="I122" i="12" s="1"/>
  <c r="I116" i="12" s="1"/>
  <c r="I125" i="12"/>
  <c r="I127" i="12"/>
  <c r="I128" i="12"/>
  <c r="I129" i="12"/>
  <c r="J23" i="12"/>
  <c r="J22" i="12" s="1"/>
  <c r="J16" i="12" s="1"/>
  <c r="J25" i="12"/>
  <c r="J27" i="12"/>
  <c r="J28" i="12"/>
  <c r="J29" i="12"/>
  <c r="J30" i="12"/>
  <c r="J48" i="12"/>
  <c r="J47" i="12" s="1"/>
  <c r="J41" i="12" s="1"/>
  <c r="J50" i="12"/>
  <c r="J52" i="12"/>
  <c r="J53" i="12"/>
  <c r="J54" i="12"/>
  <c r="J55" i="12"/>
  <c r="J73" i="12"/>
  <c r="J72" i="12" s="1"/>
  <c r="J66" i="12" s="1"/>
  <c r="J75" i="12"/>
  <c r="J77" i="12"/>
  <c r="J78" i="12"/>
  <c r="J79" i="12"/>
  <c r="J80" i="12"/>
  <c r="J98" i="12"/>
  <c r="J97" i="12" s="1"/>
  <c r="J91" i="12" s="1"/>
  <c r="J100" i="12"/>
  <c r="J102" i="12"/>
  <c r="J103" i="12"/>
  <c r="J104" i="12"/>
  <c r="J105" i="12"/>
  <c r="J123" i="12"/>
  <c r="J122" i="12" s="1"/>
  <c r="J116" i="12" s="1"/>
  <c r="J125" i="12"/>
  <c r="J127" i="12"/>
  <c r="J128" i="12"/>
  <c r="J129" i="12"/>
  <c r="K23" i="12"/>
  <c r="K22" i="12" s="1"/>
  <c r="K16" i="12" s="1"/>
  <c r="K25" i="12"/>
  <c r="K27" i="12"/>
  <c r="K28" i="12"/>
  <c r="K29" i="12"/>
  <c r="K30" i="12"/>
  <c r="K48" i="12"/>
  <c r="K47" i="12" s="1"/>
  <c r="K41" i="12" s="1"/>
  <c r="K50" i="12"/>
  <c r="K52" i="12"/>
  <c r="K53" i="12"/>
  <c r="K54" i="12"/>
  <c r="K55" i="12"/>
  <c r="K73" i="12"/>
  <c r="K72" i="12" s="1"/>
  <c r="K66" i="12" s="1"/>
  <c r="K75" i="12"/>
  <c r="K77" i="12"/>
  <c r="K78" i="12"/>
  <c r="K79" i="12"/>
  <c r="K80" i="12"/>
  <c r="K98" i="12"/>
  <c r="K97" i="12" s="1"/>
  <c r="K91" i="12" s="1"/>
  <c r="K100" i="12"/>
  <c r="K102" i="12"/>
  <c r="K103" i="12"/>
  <c r="K104" i="12"/>
  <c r="K105" i="12"/>
  <c r="K123" i="12"/>
  <c r="K122" i="12" s="1"/>
  <c r="K116" i="12" s="1"/>
  <c r="K125" i="12"/>
  <c r="K127" i="12"/>
  <c r="K128" i="12"/>
  <c r="K129" i="12"/>
  <c r="B114" i="52"/>
  <c r="D90" i="52"/>
  <c r="F66" i="52"/>
  <c r="F42" i="52"/>
  <c r="J40" i="52"/>
  <c r="J12" i="52"/>
  <c r="J11" i="52"/>
  <c r="H12" i="52"/>
  <c r="H11" i="52"/>
  <c r="F12" i="52"/>
  <c r="F16" i="52" s="1"/>
  <c r="F11" i="52"/>
  <c r="D12" i="52"/>
  <c r="D16" i="52" s="1"/>
  <c r="D11" i="52"/>
  <c r="B12" i="52"/>
  <c r="B16" i="52" s="1"/>
  <c r="B11" i="52"/>
  <c r="A3" i="52"/>
  <c r="D84" i="56" l="1"/>
  <c r="C18" i="56"/>
  <c r="C17" i="56" s="1"/>
  <c r="C16" i="56" s="1"/>
  <c r="C32" i="56" s="1"/>
  <c r="C42" i="56"/>
  <c r="C59" i="56"/>
  <c r="D110" i="56"/>
  <c r="D91" i="56"/>
  <c r="D107" i="56" s="1"/>
  <c r="C34" i="56"/>
  <c r="C35" i="56" s="1"/>
  <c r="D66" i="56"/>
  <c r="D82" i="56" s="1"/>
  <c r="D85" i="56"/>
  <c r="C84" i="56"/>
  <c r="C67" i="56"/>
  <c r="C91" i="56"/>
  <c r="C107" i="56" s="1"/>
  <c r="C110" i="56"/>
  <c r="D41" i="56"/>
  <c r="D57" i="56" s="1"/>
  <c r="D60" i="56"/>
  <c r="C135" i="56"/>
  <c r="C116" i="56"/>
  <c r="C132" i="56" s="1"/>
  <c r="D116" i="56"/>
  <c r="D132" i="56" s="1"/>
  <c r="D135" i="56"/>
  <c r="D61" i="56"/>
  <c r="D37" i="56"/>
  <c r="D38" i="56" s="1"/>
  <c r="J101" i="12"/>
  <c r="J51" i="12"/>
  <c r="I59" i="12"/>
  <c r="I101" i="12"/>
  <c r="I51" i="12"/>
  <c r="I109" i="12"/>
  <c r="I110" i="12"/>
  <c r="I136" i="12" s="1"/>
  <c r="I60" i="12"/>
  <c r="I86" i="12" s="1"/>
  <c r="H41" i="12"/>
  <c r="H57" i="12" s="1"/>
  <c r="J126" i="12"/>
  <c r="J132" i="12" s="1"/>
  <c r="J107" i="12"/>
  <c r="J76" i="12"/>
  <c r="J57" i="12"/>
  <c r="J26" i="12"/>
  <c r="H135" i="12"/>
  <c r="H116" i="12"/>
  <c r="H132" i="12" s="1"/>
  <c r="J110" i="12"/>
  <c r="J34" i="12"/>
  <c r="I134" i="12"/>
  <c r="H26" i="12"/>
  <c r="K101" i="12"/>
  <c r="K107" i="12" s="1"/>
  <c r="K51" i="12"/>
  <c r="K57" i="12" s="1"/>
  <c r="I126" i="12"/>
  <c r="I107" i="12"/>
  <c r="I76" i="12"/>
  <c r="I85" i="12" s="1"/>
  <c r="I57" i="12"/>
  <c r="I26" i="12"/>
  <c r="K134" i="12"/>
  <c r="H51" i="12"/>
  <c r="H60" i="12" s="1"/>
  <c r="J134" i="12"/>
  <c r="H76" i="12"/>
  <c r="I135" i="12"/>
  <c r="K84" i="12"/>
  <c r="K34" i="12"/>
  <c r="H107" i="12"/>
  <c r="J82" i="12"/>
  <c r="J32" i="12"/>
  <c r="H84" i="12"/>
  <c r="H85" i="12"/>
  <c r="H34" i="12"/>
  <c r="H35" i="12" s="1"/>
  <c r="H16" i="12"/>
  <c r="J59" i="12"/>
  <c r="K109" i="12"/>
  <c r="J84" i="12"/>
  <c r="H66" i="12"/>
  <c r="H82" i="12" s="1"/>
  <c r="K126" i="12"/>
  <c r="K135" i="12" s="1"/>
  <c r="K76" i="12"/>
  <c r="K85" i="12" s="1"/>
  <c r="K26" i="12"/>
  <c r="K32" i="12" s="1"/>
  <c r="I132" i="12"/>
  <c r="I32" i="12"/>
  <c r="I84" i="12"/>
  <c r="K59" i="12"/>
  <c r="I34" i="12"/>
  <c r="H136" i="12"/>
  <c r="J60" i="12"/>
  <c r="J85" i="12"/>
  <c r="J112" i="52"/>
  <c r="D114" i="52"/>
  <c r="H66" i="52"/>
  <c r="H42" i="52"/>
  <c r="F114" i="52"/>
  <c r="H114" i="52"/>
  <c r="J64" i="52"/>
  <c r="J111" i="52"/>
  <c r="J88" i="52"/>
  <c r="H90" i="52"/>
  <c r="B90" i="52"/>
  <c r="B66" i="52"/>
  <c r="D42" i="52"/>
  <c r="B42" i="52"/>
  <c r="H15" i="52"/>
  <c r="A30" i="29"/>
  <c r="B30" i="29"/>
  <c r="J97" i="51"/>
  <c r="L95" i="51"/>
  <c r="J95" i="51"/>
  <c r="L93" i="51"/>
  <c r="J93" i="51"/>
  <c r="I93" i="51"/>
  <c r="H93" i="51"/>
  <c r="G93" i="51"/>
  <c r="F93" i="51"/>
  <c r="E93" i="51"/>
  <c r="D93" i="51"/>
  <c r="L92" i="51"/>
  <c r="J92" i="51"/>
  <c r="I92" i="51"/>
  <c r="H92" i="51"/>
  <c r="G92" i="51"/>
  <c r="F92" i="51"/>
  <c r="E92" i="51"/>
  <c r="D92" i="51"/>
  <c r="L90" i="51"/>
  <c r="K90" i="51"/>
  <c r="L89" i="51"/>
  <c r="K89" i="51"/>
  <c r="L88" i="51"/>
  <c r="K88" i="51"/>
  <c r="L87" i="51"/>
  <c r="K87" i="51"/>
  <c r="J80" i="51"/>
  <c r="L78" i="51"/>
  <c r="J78" i="51"/>
  <c r="L76" i="51"/>
  <c r="J76" i="51"/>
  <c r="I76" i="51"/>
  <c r="H76" i="51"/>
  <c r="G76" i="51"/>
  <c r="F76" i="51"/>
  <c r="E76" i="51"/>
  <c r="D76" i="51"/>
  <c r="L75" i="51"/>
  <c r="J75" i="51"/>
  <c r="I75" i="51"/>
  <c r="H75" i="51"/>
  <c r="G75" i="51"/>
  <c r="F75" i="51"/>
  <c r="E75" i="51"/>
  <c r="D75" i="51"/>
  <c r="L73" i="51"/>
  <c r="K73" i="51"/>
  <c r="L72" i="51"/>
  <c r="K72" i="51"/>
  <c r="L71" i="51"/>
  <c r="K71" i="51"/>
  <c r="L70" i="51"/>
  <c r="K70" i="51"/>
  <c r="J63" i="51"/>
  <c r="L61" i="51"/>
  <c r="J61" i="51"/>
  <c r="L59" i="51"/>
  <c r="J59" i="51"/>
  <c r="I59" i="51"/>
  <c r="H59" i="51"/>
  <c r="G59" i="51"/>
  <c r="F59" i="51"/>
  <c r="E59" i="51"/>
  <c r="D59" i="51"/>
  <c r="L58" i="51"/>
  <c r="J58" i="51"/>
  <c r="I58" i="51"/>
  <c r="H58" i="51"/>
  <c r="G58" i="51"/>
  <c r="F58" i="51"/>
  <c r="E58" i="51"/>
  <c r="D58" i="51"/>
  <c r="L56" i="51"/>
  <c r="K56" i="51"/>
  <c r="L55" i="51"/>
  <c r="K55" i="51"/>
  <c r="L54" i="51"/>
  <c r="K54" i="51"/>
  <c r="L53" i="51"/>
  <c r="K53" i="51"/>
  <c r="J46" i="51"/>
  <c r="L44" i="51"/>
  <c r="J44" i="51"/>
  <c r="L42" i="51"/>
  <c r="J42" i="51"/>
  <c r="I42" i="51"/>
  <c r="H42" i="51"/>
  <c r="G42" i="51"/>
  <c r="F42" i="51"/>
  <c r="E42" i="51"/>
  <c r="D42" i="51"/>
  <c r="L41" i="51"/>
  <c r="J41" i="51"/>
  <c r="I41" i="51"/>
  <c r="H41" i="51"/>
  <c r="G41" i="51"/>
  <c r="F41" i="51"/>
  <c r="E41" i="51"/>
  <c r="D41" i="51"/>
  <c r="L39" i="51"/>
  <c r="K39" i="51"/>
  <c r="L38" i="51"/>
  <c r="K38" i="51"/>
  <c r="L37" i="51"/>
  <c r="K37" i="51"/>
  <c r="L36" i="51"/>
  <c r="K36" i="51"/>
  <c r="J29" i="51"/>
  <c r="J27" i="51"/>
  <c r="L27" i="51"/>
  <c r="L25" i="51"/>
  <c r="L24" i="51"/>
  <c r="J25" i="51"/>
  <c r="L22" i="51"/>
  <c r="L21" i="51"/>
  <c r="L20" i="51"/>
  <c r="L19" i="51"/>
  <c r="K22" i="51"/>
  <c r="K21" i="51"/>
  <c r="K20" i="51"/>
  <c r="K19" i="51"/>
  <c r="J24" i="51"/>
  <c r="E24" i="51"/>
  <c r="F24" i="51"/>
  <c r="G24" i="51"/>
  <c r="H24" i="51"/>
  <c r="I24" i="51"/>
  <c r="E25" i="51"/>
  <c r="F25" i="51"/>
  <c r="G25" i="51"/>
  <c r="H25" i="51"/>
  <c r="I25" i="51"/>
  <c r="D25" i="51"/>
  <c r="D24" i="51"/>
  <c r="M10" i="47"/>
  <c r="A3" i="51"/>
  <c r="J35" i="12" l="1"/>
  <c r="I137" i="12"/>
  <c r="I138" i="12" s="1"/>
  <c r="D111" i="56"/>
  <c r="C136" i="56"/>
  <c r="C137" i="56" s="1"/>
  <c r="C138" i="56" s="1"/>
  <c r="D62" i="56"/>
  <c r="D63" i="56" s="1"/>
  <c r="D86" i="56"/>
  <c r="D87" i="56" s="1"/>
  <c r="D88" i="56" s="1"/>
  <c r="C66" i="56"/>
  <c r="C82" i="56" s="1"/>
  <c r="C85" i="56"/>
  <c r="D112" i="56"/>
  <c r="D113" i="56" s="1"/>
  <c r="D136" i="56"/>
  <c r="D137" i="56" s="1"/>
  <c r="D138" i="56" s="1"/>
  <c r="C37" i="56"/>
  <c r="C38" i="56" s="1"/>
  <c r="C61" i="56"/>
  <c r="C41" i="56"/>
  <c r="C57" i="56" s="1"/>
  <c r="C60" i="56"/>
  <c r="K35" i="12"/>
  <c r="J135" i="12"/>
  <c r="H32" i="12"/>
  <c r="K60" i="12"/>
  <c r="K62" i="12" s="1"/>
  <c r="K63" i="12" s="1"/>
  <c r="K111" i="12"/>
  <c r="I111" i="12"/>
  <c r="I112" i="12" s="1"/>
  <c r="I113" i="12" s="1"/>
  <c r="I87" i="12"/>
  <c r="I88" i="12" s="1"/>
  <c r="H111" i="12"/>
  <c r="H112" i="12" s="1"/>
  <c r="H113" i="12" s="1"/>
  <c r="K132" i="12"/>
  <c r="I82" i="12"/>
  <c r="K110" i="12"/>
  <c r="I61" i="12"/>
  <c r="I62" i="12" s="1"/>
  <c r="I63" i="12" s="1"/>
  <c r="I37" i="12"/>
  <c r="I38" i="12" s="1"/>
  <c r="J61" i="12"/>
  <c r="J37" i="12"/>
  <c r="J38" i="12" s="1"/>
  <c r="H137" i="12"/>
  <c r="H138" i="12" s="1"/>
  <c r="J86" i="12"/>
  <c r="J87" i="12" s="1"/>
  <c r="J88" i="12" s="1"/>
  <c r="J62" i="12"/>
  <c r="J63" i="12" s="1"/>
  <c r="H61" i="12"/>
  <c r="H62" i="12" s="1"/>
  <c r="H63" i="12" s="1"/>
  <c r="H37" i="12"/>
  <c r="H38" i="12" s="1"/>
  <c r="I35" i="12"/>
  <c r="K82" i="12"/>
  <c r="K61" i="12"/>
  <c r="K37" i="12"/>
  <c r="K38" i="12" s="1"/>
  <c r="J136" i="12"/>
  <c r="J137" i="12" s="1"/>
  <c r="J138" i="12" s="1"/>
  <c r="J111" i="12"/>
  <c r="J112" i="12" s="1"/>
  <c r="J113" i="12" s="1"/>
  <c r="H86" i="12"/>
  <c r="H87" i="12" s="1"/>
  <c r="H88" i="12" s="1"/>
  <c r="K86" i="12"/>
  <c r="K87" i="12" s="1"/>
  <c r="K88" i="12" s="1"/>
  <c r="J39" i="52"/>
  <c r="J41" i="52" s="1"/>
  <c r="J113" i="52"/>
  <c r="J87" i="52"/>
  <c r="F90" i="52"/>
  <c r="J63" i="52"/>
  <c r="D66" i="52"/>
  <c r="F15" i="52"/>
  <c r="F18" i="52" s="1"/>
  <c r="D15" i="52"/>
  <c r="D18" i="52" s="1"/>
  <c r="B15" i="52"/>
  <c r="B110" i="50"/>
  <c r="G110" i="50" s="1"/>
  <c r="B109" i="50"/>
  <c r="J109" i="50" s="1"/>
  <c r="B108" i="50"/>
  <c r="D108" i="50" s="1"/>
  <c r="B107" i="50"/>
  <c r="C107" i="50" s="1"/>
  <c r="B105" i="50"/>
  <c r="K105" i="50" s="1"/>
  <c r="B104" i="50"/>
  <c r="C104" i="50" s="1"/>
  <c r="B103" i="50"/>
  <c r="B102" i="50"/>
  <c r="H102" i="50" s="1"/>
  <c r="B101" i="50"/>
  <c r="K101" i="50" s="1"/>
  <c r="B99" i="50"/>
  <c r="B98" i="50"/>
  <c r="G98" i="50" s="1"/>
  <c r="B90" i="50"/>
  <c r="C90" i="50" s="1"/>
  <c r="B89" i="50"/>
  <c r="F89" i="50" s="1"/>
  <c r="B88" i="50"/>
  <c r="H88" i="50" s="1"/>
  <c r="B87" i="50"/>
  <c r="B85" i="50"/>
  <c r="B84" i="50"/>
  <c r="G84" i="50" s="1"/>
  <c r="B83" i="50"/>
  <c r="J83" i="50" s="1"/>
  <c r="B82" i="50"/>
  <c r="D82" i="50" s="1"/>
  <c r="B81" i="50"/>
  <c r="F81" i="50" s="1"/>
  <c r="B79" i="50"/>
  <c r="K79" i="50" s="1"/>
  <c r="B78" i="50"/>
  <c r="C78" i="50" s="1"/>
  <c r="B69" i="50"/>
  <c r="B68" i="50"/>
  <c r="B67" i="50"/>
  <c r="I67" i="50" s="1"/>
  <c r="B66" i="50"/>
  <c r="E66" i="50" s="1"/>
  <c r="B64" i="50"/>
  <c r="I64" i="50" s="1"/>
  <c r="B63" i="50"/>
  <c r="C63" i="50" s="1"/>
  <c r="B62" i="50"/>
  <c r="F62" i="50" s="1"/>
  <c r="B61" i="50"/>
  <c r="H61" i="50" s="1"/>
  <c r="B60" i="50"/>
  <c r="B58" i="50"/>
  <c r="B57" i="50"/>
  <c r="M57" i="50" s="1"/>
  <c r="B49" i="50"/>
  <c r="G49" i="50" s="1"/>
  <c r="B48" i="50"/>
  <c r="B47" i="50"/>
  <c r="H47" i="50" s="1"/>
  <c r="B46" i="50"/>
  <c r="E46" i="50" s="1"/>
  <c r="B44" i="50"/>
  <c r="H44" i="50" s="1"/>
  <c r="B43" i="50"/>
  <c r="B42" i="50"/>
  <c r="D42" i="50" s="1"/>
  <c r="B41" i="50"/>
  <c r="E41" i="50" s="1"/>
  <c r="B40" i="50"/>
  <c r="J40" i="50" s="1"/>
  <c r="B38" i="50"/>
  <c r="F38" i="50" s="1"/>
  <c r="B37" i="50"/>
  <c r="C37" i="50" s="1"/>
  <c r="B20" i="50"/>
  <c r="D20" i="50" s="1"/>
  <c r="B21" i="50"/>
  <c r="G21" i="50" s="1"/>
  <c r="B17" i="50"/>
  <c r="B29" i="50"/>
  <c r="B28" i="50"/>
  <c r="F28" i="50" s="1"/>
  <c r="B27" i="50"/>
  <c r="E27" i="50" s="1"/>
  <c r="B26" i="50"/>
  <c r="B24" i="50"/>
  <c r="E24" i="50" s="1"/>
  <c r="B23" i="50"/>
  <c r="D23" i="50" s="1"/>
  <c r="B22" i="50"/>
  <c r="C22" i="50" s="1"/>
  <c r="B18" i="50"/>
  <c r="N96" i="50"/>
  <c r="M96" i="50"/>
  <c r="L96" i="50"/>
  <c r="K96" i="50"/>
  <c r="J96" i="50"/>
  <c r="I96" i="50"/>
  <c r="H96" i="50"/>
  <c r="G96" i="50"/>
  <c r="F96" i="50"/>
  <c r="E96" i="50"/>
  <c r="D96" i="50"/>
  <c r="C96" i="50"/>
  <c r="N76" i="50"/>
  <c r="M76" i="50"/>
  <c r="L76" i="50"/>
  <c r="K76" i="50"/>
  <c r="J76" i="50"/>
  <c r="I76" i="50"/>
  <c r="H76" i="50"/>
  <c r="G76" i="50"/>
  <c r="F76" i="50"/>
  <c r="E76" i="50"/>
  <c r="D76" i="50"/>
  <c r="C76" i="50"/>
  <c r="N55" i="50"/>
  <c r="M55" i="50"/>
  <c r="L55" i="50"/>
  <c r="K55" i="50"/>
  <c r="J55" i="50"/>
  <c r="I55" i="50"/>
  <c r="H55" i="50"/>
  <c r="G55" i="50"/>
  <c r="F55" i="50"/>
  <c r="E55" i="50"/>
  <c r="D55" i="50"/>
  <c r="C55" i="50"/>
  <c r="N35" i="50"/>
  <c r="M35" i="50"/>
  <c r="L35" i="50"/>
  <c r="K35" i="50"/>
  <c r="J35" i="50"/>
  <c r="I35" i="50"/>
  <c r="H35" i="50"/>
  <c r="G35" i="50"/>
  <c r="F35" i="50"/>
  <c r="E35" i="50"/>
  <c r="D35" i="50"/>
  <c r="C35" i="50"/>
  <c r="N15" i="50"/>
  <c r="M15" i="50"/>
  <c r="L15" i="50"/>
  <c r="K15" i="50"/>
  <c r="J15" i="50"/>
  <c r="I15" i="50"/>
  <c r="H15" i="50"/>
  <c r="G15" i="50"/>
  <c r="F15" i="50"/>
  <c r="E15" i="50"/>
  <c r="D15" i="50"/>
  <c r="C15" i="50"/>
  <c r="J19" i="13"/>
  <c r="K19" i="13"/>
  <c r="L19" i="13"/>
  <c r="M19" i="13"/>
  <c r="N19" i="13"/>
  <c r="O19" i="13"/>
  <c r="P19" i="13"/>
  <c r="Q19" i="13"/>
  <c r="R19" i="13"/>
  <c r="S19" i="13"/>
  <c r="T19" i="13"/>
  <c r="U19" i="13"/>
  <c r="V19" i="13"/>
  <c r="W19" i="13"/>
  <c r="J43" i="13"/>
  <c r="K43" i="13"/>
  <c r="L43" i="13"/>
  <c r="M43" i="13"/>
  <c r="N43" i="13"/>
  <c r="O43" i="13"/>
  <c r="P43" i="13"/>
  <c r="Q43" i="13"/>
  <c r="R43" i="13"/>
  <c r="S43" i="13"/>
  <c r="T43" i="13"/>
  <c r="U43" i="13"/>
  <c r="V43" i="13"/>
  <c r="W43" i="13"/>
  <c r="J67" i="13"/>
  <c r="K67" i="13"/>
  <c r="L67" i="13"/>
  <c r="M67" i="13"/>
  <c r="N67" i="13"/>
  <c r="O67" i="13"/>
  <c r="P67" i="13"/>
  <c r="Q67" i="13"/>
  <c r="R67" i="13"/>
  <c r="S67" i="13"/>
  <c r="T67" i="13"/>
  <c r="U67" i="13"/>
  <c r="V67" i="13"/>
  <c r="W67" i="13"/>
  <c r="J92" i="13"/>
  <c r="K92" i="13"/>
  <c r="L92" i="13"/>
  <c r="M92" i="13"/>
  <c r="N92" i="13"/>
  <c r="O92" i="13"/>
  <c r="P92" i="13"/>
  <c r="Q92" i="13"/>
  <c r="R92" i="13"/>
  <c r="S92" i="13"/>
  <c r="T92" i="13"/>
  <c r="U92" i="13"/>
  <c r="V92" i="13"/>
  <c r="W92" i="13"/>
  <c r="J116" i="13"/>
  <c r="K116" i="13"/>
  <c r="L116" i="13"/>
  <c r="M116" i="13"/>
  <c r="N116" i="13"/>
  <c r="O116" i="13"/>
  <c r="P116" i="13"/>
  <c r="Q116" i="13"/>
  <c r="R116" i="13"/>
  <c r="S116" i="13"/>
  <c r="T116" i="13"/>
  <c r="U116" i="13"/>
  <c r="V116" i="13"/>
  <c r="W116" i="13"/>
  <c r="I116" i="13"/>
  <c r="I92" i="13"/>
  <c r="I67" i="13"/>
  <c r="I43" i="13"/>
  <c r="I19" i="13"/>
  <c r="C111" i="56" l="1"/>
  <c r="C112" i="56" s="1"/>
  <c r="C113" i="56" s="1"/>
  <c r="C86" i="56"/>
  <c r="C87" i="56" s="1"/>
  <c r="C88" i="56" s="1"/>
  <c r="C62" i="56"/>
  <c r="C63" i="56" s="1"/>
  <c r="K136" i="12"/>
  <c r="K137" i="12" s="1"/>
  <c r="K138" i="12" s="1"/>
  <c r="K112" i="12"/>
  <c r="K113" i="12" s="1"/>
  <c r="F45" i="52"/>
  <c r="G51" i="52" s="1"/>
  <c r="F69" i="52"/>
  <c r="G75" i="52" s="1"/>
  <c r="F93" i="52"/>
  <c r="G99" i="52" s="1"/>
  <c r="F116" i="52"/>
  <c r="G122" i="52" s="1"/>
  <c r="F44" i="52"/>
  <c r="G50" i="52" s="1"/>
  <c r="F117" i="52"/>
  <c r="G123" i="52" s="1"/>
  <c r="F68" i="52"/>
  <c r="G74" i="52" s="1"/>
  <c r="F92" i="52"/>
  <c r="G98" i="52" s="1"/>
  <c r="J15" i="52"/>
  <c r="D117" i="52"/>
  <c r="E123" i="52" s="1"/>
  <c r="D69" i="52"/>
  <c r="E75" i="52" s="1"/>
  <c r="D45" i="52"/>
  <c r="E51" i="52" s="1"/>
  <c r="D93" i="52"/>
  <c r="E99" i="52" s="1"/>
  <c r="D92" i="52"/>
  <c r="E98" i="52" s="1"/>
  <c r="D116" i="52"/>
  <c r="E122" i="52" s="1"/>
  <c r="D68" i="52"/>
  <c r="E74" i="52" s="1"/>
  <c r="D44" i="52"/>
  <c r="E50" i="52" s="1"/>
  <c r="L113" i="52"/>
  <c r="K112" i="52"/>
  <c r="K111" i="52"/>
  <c r="J89" i="52"/>
  <c r="K87" i="52" s="1"/>
  <c r="J65" i="52"/>
  <c r="K63" i="52" s="1"/>
  <c r="L41" i="52"/>
  <c r="K40" i="52"/>
  <c r="K39" i="52"/>
  <c r="D20" i="52"/>
  <c r="D21" i="52"/>
  <c r="D23" i="52" s="1"/>
  <c r="E27" i="52" s="1"/>
  <c r="F20" i="52"/>
  <c r="F21" i="52"/>
  <c r="F23" i="52" s="1"/>
  <c r="G27" i="52" s="1"/>
  <c r="B18" i="52"/>
  <c r="H90" i="50"/>
  <c r="G27" i="50"/>
  <c r="L23" i="50"/>
  <c r="C47" i="50"/>
  <c r="G23" i="50"/>
  <c r="G46" i="50"/>
  <c r="E89" i="50"/>
  <c r="C23" i="50"/>
  <c r="I41" i="50"/>
  <c r="C84" i="50"/>
  <c r="K28" i="50"/>
  <c r="L20" i="50"/>
  <c r="L37" i="50"/>
  <c r="C81" i="50"/>
  <c r="F20" i="50"/>
  <c r="F37" i="50"/>
  <c r="I79" i="50"/>
  <c r="L24" i="50"/>
  <c r="H66" i="50"/>
  <c r="D110" i="50"/>
  <c r="F24" i="50"/>
  <c r="J47" i="50"/>
  <c r="H63" i="50"/>
  <c r="N107" i="50"/>
  <c r="D24" i="50"/>
  <c r="F47" i="50"/>
  <c r="M29" i="50"/>
  <c r="L29" i="50"/>
  <c r="L28" i="50"/>
  <c r="M24" i="50"/>
  <c r="C24" i="50"/>
  <c r="M20" i="50"/>
  <c r="C20" i="50"/>
  <c r="E47" i="50"/>
  <c r="J42" i="50"/>
  <c r="N63" i="50"/>
  <c r="N90" i="50"/>
  <c r="M84" i="50"/>
  <c r="M110" i="50"/>
  <c r="L42" i="50"/>
  <c r="I29" i="50"/>
  <c r="K49" i="50"/>
  <c r="I42" i="50"/>
  <c r="H29" i="50"/>
  <c r="H28" i="50"/>
  <c r="K24" i="50"/>
  <c r="K23" i="50"/>
  <c r="I20" i="50"/>
  <c r="C49" i="50"/>
  <c r="M46" i="50"/>
  <c r="D37" i="50"/>
  <c r="M81" i="50"/>
  <c r="G29" i="50"/>
  <c r="E28" i="50"/>
  <c r="I24" i="50"/>
  <c r="J23" i="50"/>
  <c r="H20" i="50"/>
  <c r="N47" i="50"/>
  <c r="I46" i="50"/>
  <c r="F42" i="50"/>
  <c r="N68" i="50"/>
  <c r="J62" i="50"/>
  <c r="K89" i="50"/>
  <c r="L81" i="50"/>
  <c r="L107" i="50"/>
  <c r="E85" i="50"/>
  <c r="F29" i="50"/>
  <c r="C28" i="50"/>
  <c r="H24" i="50"/>
  <c r="H23" i="50"/>
  <c r="G20" i="50"/>
  <c r="M47" i="50"/>
  <c r="H46" i="50"/>
  <c r="C42" i="50"/>
  <c r="J68" i="50"/>
  <c r="I62" i="50"/>
  <c r="I89" i="50"/>
  <c r="G107" i="50"/>
  <c r="E29" i="50"/>
  <c r="K27" i="50"/>
  <c r="E68" i="50"/>
  <c r="J58" i="50"/>
  <c r="C29" i="50"/>
  <c r="D29" i="50"/>
  <c r="J27" i="50"/>
  <c r="E23" i="50"/>
  <c r="E20" i="50"/>
  <c r="I47" i="50"/>
  <c r="N40" i="50"/>
  <c r="N67" i="50"/>
  <c r="E58" i="50"/>
  <c r="J85" i="50"/>
  <c r="M79" i="50"/>
  <c r="I105" i="50"/>
  <c r="N17" i="50"/>
  <c r="J17" i="50"/>
  <c r="C43" i="50"/>
  <c r="H43" i="50"/>
  <c r="E43" i="50"/>
  <c r="L43" i="50"/>
  <c r="J60" i="50"/>
  <c r="E60" i="50"/>
  <c r="L60" i="50"/>
  <c r="N60" i="50"/>
  <c r="J69" i="50"/>
  <c r="N69" i="50"/>
  <c r="E87" i="50"/>
  <c r="L87" i="50"/>
  <c r="N87" i="50"/>
  <c r="C87" i="50"/>
  <c r="H87" i="50"/>
  <c r="N103" i="50"/>
  <c r="C103" i="50"/>
  <c r="H103" i="50"/>
  <c r="J103" i="50"/>
  <c r="J26" i="50"/>
  <c r="G22" i="50"/>
  <c r="N21" i="50"/>
  <c r="L18" i="50"/>
  <c r="E18" i="50"/>
  <c r="H17" i="50"/>
  <c r="L49" i="50"/>
  <c r="M43" i="50"/>
  <c r="K41" i="50"/>
  <c r="C41" i="50"/>
  <c r="E40" i="50"/>
  <c r="I38" i="50"/>
  <c r="M37" i="50"/>
  <c r="G69" i="50"/>
  <c r="K68" i="50"/>
  <c r="C68" i="50"/>
  <c r="F67" i="50"/>
  <c r="I66" i="50"/>
  <c r="M64" i="50"/>
  <c r="D64" i="50"/>
  <c r="I60" i="50"/>
  <c r="L58" i="50"/>
  <c r="N57" i="50"/>
  <c r="D57" i="50"/>
  <c r="E90" i="50"/>
  <c r="J87" i="50"/>
  <c r="L85" i="50"/>
  <c r="C85" i="50"/>
  <c r="D84" i="50"/>
  <c r="E83" i="50"/>
  <c r="H81" i="50"/>
  <c r="L78" i="50"/>
  <c r="E109" i="50"/>
  <c r="G108" i="50"/>
  <c r="H107" i="50"/>
  <c r="M104" i="50"/>
  <c r="E102" i="50"/>
  <c r="G101" i="50"/>
  <c r="I99" i="50"/>
  <c r="K98" i="50"/>
  <c r="D44" i="50"/>
  <c r="I44" i="50"/>
  <c r="F44" i="50"/>
  <c r="M44" i="50"/>
  <c r="K61" i="50"/>
  <c r="F61" i="50"/>
  <c r="M61" i="50"/>
  <c r="G61" i="50"/>
  <c r="F78" i="50"/>
  <c r="M78" i="50"/>
  <c r="G78" i="50"/>
  <c r="D78" i="50"/>
  <c r="I78" i="50"/>
  <c r="F88" i="50"/>
  <c r="M88" i="50"/>
  <c r="G88" i="50"/>
  <c r="D88" i="50"/>
  <c r="I88" i="50"/>
  <c r="G104" i="50"/>
  <c r="D104" i="50"/>
  <c r="I104" i="50"/>
  <c r="K104" i="50"/>
  <c r="I26" i="50"/>
  <c r="D26" i="50"/>
  <c r="N22" i="50"/>
  <c r="M21" i="50"/>
  <c r="F21" i="50"/>
  <c r="K18" i="50"/>
  <c r="G17" i="50"/>
  <c r="F48" i="50"/>
  <c r="G44" i="50"/>
  <c r="K43" i="50"/>
  <c r="D43" i="50"/>
  <c r="G38" i="50"/>
  <c r="F69" i="50"/>
  <c r="L64" i="50"/>
  <c r="H60" i="50"/>
  <c r="I87" i="50"/>
  <c r="F82" i="50"/>
  <c r="K78" i="50"/>
  <c r="F108" i="50"/>
  <c r="L104" i="50"/>
  <c r="M103" i="50"/>
  <c r="D103" i="50"/>
  <c r="F101" i="50"/>
  <c r="H99" i="50"/>
  <c r="I98" i="50"/>
  <c r="J46" i="50"/>
  <c r="N46" i="50"/>
  <c r="E62" i="50"/>
  <c r="L62" i="50"/>
  <c r="N62" i="50"/>
  <c r="C62" i="50"/>
  <c r="H62" i="50"/>
  <c r="N79" i="50"/>
  <c r="C79" i="50"/>
  <c r="H79" i="50"/>
  <c r="J79" i="50"/>
  <c r="N89" i="50"/>
  <c r="C89" i="50"/>
  <c r="H89" i="50"/>
  <c r="J89" i="50"/>
  <c r="C105" i="50"/>
  <c r="H105" i="50"/>
  <c r="J105" i="50"/>
  <c r="E105" i="50"/>
  <c r="L105" i="50"/>
  <c r="K29" i="50"/>
  <c r="J28" i="50"/>
  <c r="I27" i="50"/>
  <c r="D27" i="50"/>
  <c r="H26" i="50"/>
  <c r="C26" i="50"/>
  <c r="G24" i="50"/>
  <c r="N23" i="50"/>
  <c r="M22" i="50"/>
  <c r="F22" i="50"/>
  <c r="L21" i="50"/>
  <c r="E21" i="50"/>
  <c r="K20" i="50"/>
  <c r="J18" i="50"/>
  <c r="D18" i="50"/>
  <c r="F17" i="50"/>
  <c r="J49" i="50"/>
  <c r="N48" i="50"/>
  <c r="L46" i="50"/>
  <c r="D46" i="50"/>
  <c r="J43" i="50"/>
  <c r="N42" i="50"/>
  <c r="E42" i="50"/>
  <c r="H41" i="50"/>
  <c r="L40" i="50"/>
  <c r="J37" i="50"/>
  <c r="E69" i="50"/>
  <c r="H68" i="50"/>
  <c r="M67" i="50"/>
  <c r="K64" i="50"/>
  <c r="L63" i="50"/>
  <c r="E61" i="50"/>
  <c r="G60" i="50"/>
  <c r="H58" i="50"/>
  <c r="K57" i="50"/>
  <c r="M90" i="50"/>
  <c r="E88" i="50"/>
  <c r="G87" i="50"/>
  <c r="I85" i="50"/>
  <c r="K84" i="50"/>
  <c r="N83" i="50"/>
  <c r="C83" i="50"/>
  <c r="G79" i="50"/>
  <c r="J78" i="50"/>
  <c r="K110" i="50"/>
  <c r="N109" i="50"/>
  <c r="D109" i="50"/>
  <c r="G105" i="50"/>
  <c r="J104" i="50"/>
  <c r="L103" i="50"/>
  <c r="N102" i="50"/>
  <c r="H98" i="50"/>
  <c r="K37" i="50"/>
  <c r="G37" i="50"/>
  <c r="K47" i="50"/>
  <c r="G47" i="50"/>
  <c r="F63" i="50"/>
  <c r="M63" i="50"/>
  <c r="G63" i="50"/>
  <c r="D63" i="50"/>
  <c r="I63" i="50"/>
  <c r="G81" i="50"/>
  <c r="D81" i="50"/>
  <c r="I81" i="50"/>
  <c r="K81" i="50"/>
  <c r="G90" i="50"/>
  <c r="D90" i="50"/>
  <c r="I90" i="50"/>
  <c r="K90" i="50"/>
  <c r="D107" i="50"/>
  <c r="I107" i="50"/>
  <c r="K107" i="50"/>
  <c r="F107" i="50"/>
  <c r="M107" i="50"/>
  <c r="J29" i="50"/>
  <c r="I28" i="50"/>
  <c r="D28" i="50"/>
  <c r="H27" i="50"/>
  <c r="C27" i="50"/>
  <c r="G26" i="50"/>
  <c r="N24" i="50"/>
  <c r="M23" i="50"/>
  <c r="F23" i="50"/>
  <c r="L22" i="50"/>
  <c r="E22" i="50"/>
  <c r="K21" i="50"/>
  <c r="J20" i="50"/>
  <c r="I18" i="50"/>
  <c r="C18" i="50"/>
  <c r="E17" i="50"/>
  <c r="H49" i="50"/>
  <c r="M48" i="50"/>
  <c r="K46" i="50"/>
  <c r="C46" i="50"/>
  <c r="E44" i="50"/>
  <c r="I43" i="50"/>
  <c r="M42" i="50"/>
  <c r="G41" i="50"/>
  <c r="K40" i="50"/>
  <c r="C40" i="50"/>
  <c r="I37" i="50"/>
  <c r="M69" i="50"/>
  <c r="G68" i="50"/>
  <c r="K67" i="50"/>
  <c r="D67" i="50"/>
  <c r="F66" i="50"/>
  <c r="K63" i="50"/>
  <c r="M62" i="50"/>
  <c r="D62" i="50"/>
  <c r="F60" i="50"/>
  <c r="G58" i="50"/>
  <c r="I57" i="50"/>
  <c r="L90" i="50"/>
  <c r="M89" i="50"/>
  <c r="D89" i="50"/>
  <c r="F87" i="50"/>
  <c r="H85" i="50"/>
  <c r="I84" i="50"/>
  <c r="L83" i="50"/>
  <c r="N82" i="50"/>
  <c r="E81" i="50"/>
  <c r="F79" i="50"/>
  <c r="H78" i="50"/>
  <c r="J110" i="50"/>
  <c r="L109" i="50"/>
  <c r="C109" i="50"/>
  <c r="E107" i="50"/>
  <c r="H104" i="50"/>
  <c r="K103" i="50"/>
  <c r="L102" i="50"/>
  <c r="C102" i="50"/>
  <c r="E99" i="50"/>
  <c r="E38" i="50"/>
  <c r="L38" i="50"/>
  <c r="C38" i="50"/>
  <c r="H38" i="50"/>
  <c r="E48" i="50"/>
  <c r="L48" i="50"/>
  <c r="C48" i="50"/>
  <c r="H48" i="50"/>
  <c r="N64" i="50"/>
  <c r="C64" i="50"/>
  <c r="H64" i="50"/>
  <c r="J64" i="50"/>
  <c r="C82" i="50"/>
  <c r="H82" i="50"/>
  <c r="J82" i="50"/>
  <c r="E82" i="50"/>
  <c r="L82" i="50"/>
  <c r="J98" i="50"/>
  <c r="E98" i="50"/>
  <c r="L98" i="50"/>
  <c r="N98" i="50"/>
  <c r="J108" i="50"/>
  <c r="E108" i="50"/>
  <c r="L108" i="50"/>
  <c r="N108" i="50"/>
  <c r="N26" i="50"/>
  <c r="K22" i="50"/>
  <c r="J21" i="50"/>
  <c r="H18" i="50"/>
  <c r="M17" i="50"/>
  <c r="K48" i="50"/>
  <c r="D48" i="50"/>
  <c r="N44" i="50"/>
  <c r="G43" i="50"/>
  <c r="F41" i="50"/>
  <c r="N38" i="50"/>
  <c r="H37" i="50"/>
  <c r="L69" i="50"/>
  <c r="D69" i="50"/>
  <c r="J67" i="50"/>
  <c r="N66" i="50"/>
  <c r="G64" i="50"/>
  <c r="J63" i="50"/>
  <c r="K62" i="50"/>
  <c r="N61" i="50"/>
  <c r="D61" i="50"/>
  <c r="G57" i="50"/>
  <c r="J90" i="50"/>
  <c r="L89" i="50"/>
  <c r="N88" i="50"/>
  <c r="H84" i="50"/>
  <c r="M82" i="50"/>
  <c r="N81" i="50"/>
  <c r="E79" i="50"/>
  <c r="I110" i="50"/>
  <c r="M108" i="50"/>
  <c r="C108" i="50"/>
  <c r="F105" i="50"/>
  <c r="I103" i="50"/>
  <c r="K102" i="50"/>
  <c r="M101" i="50"/>
  <c r="D101" i="50"/>
  <c r="F98" i="50"/>
  <c r="F40" i="50"/>
  <c r="M40" i="50"/>
  <c r="D40" i="50"/>
  <c r="I40" i="50"/>
  <c r="F49" i="50"/>
  <c r="M49" i="50"/>
  <c r="D49" i="50"/>
  <c r="I49" i="50"/>
  <c r="G66" i="50"/>
  <c r="K66" i="50"/>
  <c r="D83" i="50"/>
  <c r="I83" i="50"/>
  <c r="K83" i="50"/>
  <c r="F83" i="50"/>
  <c r="M83" i="50"/>
  <c r="K99" i="50"/>
  <c r="F99" i="50"/>
  <c r="M99" i="50"/>
  <c r="G99" i="50"/>
  <c r="K109" i="50"/>
  <c r="F109" i="50"/>
  <c r="M109" i="50"/>
  <c r="G109" i="50"/>
  <c r="G28" i="50"/>
  <c r="N27" i="50"/>
  <c r="M26" i="50"/>
  <c r="F26" i="50"/>
  <c r="J22" i="50"/>
  <c r="I21" i="50"/>
  <c r="D21" i="50"/>
  <c r="G18" i="50"/>
  <c r="L17" i="50"/>
  <c r="D17" i="50"/>
  <c r="J48" i="50"/>
  <c r="L44" i="50"/>
  <c r="H40" i="50"/>
  <c r="M38" i="50"/>
  <c r="K69" i="50"/>
  <c r="C69" i="50"/>
  <c r="M66" i="50"/>
  <c r="F64" i="50"/>
  <c r="L61" i="50"/>
  <c r="C61" i="50"/>
  <c r="D60" i="50"/>
  <c r="L88" i="50"/>
  <c r="C88" i="50"/>
  <c r="H83" i="50"/>
  <c r="K82" i="50"/>
  <c r="E78" i="50"/>
  <c r="I109" i="50"/>
  <c r="K108" i="50"/>
  <c r="F104" i="50"/>
  <c r="G103" i="50"/>
  <c r="J102" i="50"/>
  <c r="N99" i="50"/>
  <c r="D99" i="50"/>
  <c r="N41" i="50"/>
  <c r="J41" i="50"/>
  <c r="C57" i="50"/>
  <c r="H57" i="50"/>
  <c r="J57" i="50"/>
  <c r="E57" i="50"/>
  <c r="L57" i="50"/>
  <c r="C67" i="50"/>
  <c r="H67" i="50"/>
  <c r="H65" i="50" s="1"/>
  <c r="E67" i="50"/>
  <c r="L67" i="50"/>
  <c r="J84" i="50"/>
  <c r="E84" i="50"/>
  <c r="L84" i="50"/>
  <c r="N84" i="50"/>
  <c r="E101" i="50"/>
  <c r="L101" i="50"/>
  <c r="N101" i="50"/>
  <c r="C101" i="50"/>
  <c r="H101" i="50"/>
  <c r="E110" i="50"/>
  <c r="L110" i="50"/>
  <c r="N110" i="50"/>
  <c r="C110" i="50"/>
  <c r="H110" i="50"/>
  <c r="N28" i="50"/>
  <c r="M27" i="50"/>
  <c r="F27" i="50"/>
  <c r="L26" i="50"/>
  <c r="E26" i="50"/>
  <c r="I22" i="50"/>
  <c r="D22" i="50"/>
  <c r="H21" i="50"/>
  <c r="C21" i="50"/>
  <c r="N18" i="50"/>
  <c r="K17" i="50"/>
  <c r="C17" i="50"/>
  <c r="E49" i="50"/>
  <c r="I48" i="50"/>
  <c r="K44" i="50"/>
  <c r="C44" i="50"/>
  <c r="F43" i="50"/>
  <c r="M41" i="50"/>
  <c r="G40" i="50"/>
  <c r="K38" i="50"/>
  <c r="D38" i="50"/>
  <c r="I69" i="50"/>
  <c r="G67" i="50"/>
  <c r="L66" i="50"/>
  <c r="D66" i="50"/>
  <c r="E64" i="50"/>
  <c r="J61" i="50"/>
  <c r="M60" i="50"/>
  <c r="C60" i="50"/>
  <c r="F57" i="50"/>
  <c r="K88" i="50"/>
  <c r="M87" i="50"/>
  <c r="D87" i="50"/>
  <c r="F84" i="50"/>
  <c r="G83" i="50"/>
  <c r="I82" i="50"/>
  <c r="D79" i="50"/>
  <c r="F110" i="50"/>
  <c r="H109" i="50"/>
  <c r="I108" i="50"/>
  <c r="N105" i="50"/>
  <c r="D105" i="50"/>
  <c r="E104" i="50"/>
  <c r="F103" i="50"/>
  <c r="J101" i="50"/>
  <c r="L99" i="50"/>
  <c r="C99" i="50"/>
  <c r="D98" i="50"/>
  <c r="G42" i="50"/>
  <c r="K42" i="50"/>
  <c r="D58" i="50"/>
  <c r="I58" i="50"/>
  <c r="K58" i="50"/>
  <c r="F58" i="50"/>
  <c r="M58" i="50"/>
  <c r="D68" i="50"/>
  <c r="I68" i="50"/>
  <c r="F68" i="50"/>
  <c r="M68" i="50"/>
  <c r="K85" i="50"/>
  <c r="F85" i="50"/>
  <c r="M85" i="50"/>
  <c r="G85" i="50"/>
  <c r="F102" i="50"/>
  <c r="M102" i="50"/>
  <c r="G102" i="50"/>
  <c r="D102" i="50"/>
  <c r="I102" i="50"/>
  <c r="N29" i="50"/>
  <c r="M28" i="50"/>
  <c r="L27" i="50"/>
  <c r="K26" i="50"/>
  <c r="J24" i="50"/>
  <c r="I23" i="50"/>
  <c r="H22" i="50"/>
  <c r="N20" i="50"/>
  <c r="M18" i="50"/>
  <c r="F18" i="50"/>
  <c r="I17" i="50"/>
  <c r="N49" i="50"/>
  <c r="G48" i="50"/>
  <c r="L47" i="50"/>
  <c r="D47" i="50"/>
  <c r="F46" i="50"/>
  <c r="J44" i="50"/>
  <c r="N43" i="50"/>
  <c r="H42" i="50"/>
  <c r="L41" i="50"/>
  <c r="D41" i="50"/>
  <c r="J38" i="50"/>
  <c r="N37" i="50"/>
  <c r="E37" i="50"/>
  <c r="H69" i="50"/>
  <c r="L68" i="50"/>
  <c r="J66" i="50"/>
  <c r="C66" i="50"/>
  <c r="C65" i="50" s="1"/>
  <c r="E63" i="50"/>
  <c r="G62" i="50"/>
  <c r="I61" i="50"/>
  <c r="K60" i="50"/>
  <c r="N58" i="50"/>
  <c r="C58" i="50"/>
  <c r="F90" i="50"/>
  <c r="G89" i="50"/>
  <c r="J88" i="50"/>
  <c r="K87" i="50"/>
  <c r="N85" i="50"/>
  <c r="D85" i="50"/>
  <c r="G82" i="50"/>
  <c r="J81" i="50"/>
  <c r="L79" i="50"/>
  <c r="N78" i="50"/>
  <c r="H108" i="50"/>
  <c r="J107" i="50"/>
  <c r="M105" i="50"/>
  <c r="N104" i="50"/>
  <c r="E103" i="50"/>
  <c r="I101" i="50"/>
  <c r="J99" i="50"/>
  <c r="M98" i="50"/>
  <c r="C98" i="50"/>
  <c r="D86" i="50" l="1"/>
  <c r="B117" i="52"/>
  <c r="B44" i="52"/>
  <c r="B68" i="52"/>
  <c r="B116" i="52"/>
  <c r="B45" i="52"/>
  <c r="B69" i="52"/>
  <c r="B93" i="52"/>
  <c r="B92" i="52"/>
  <c r="L89" i="52"/>
  <c r="K88" i="52"/>
  <c r="L65" i="52"/>
  <c r="K64" i="52"/>
  <c r="F22" i="52"/>
  <c r="G26" i="52" s="1"/>
  <c r="D22" i="52"/>
  <c r="E26" i="52" s="1"/>
  <c r="B21" i="52"/>
  <c r="B23" i="52" s="1"/>
  <c r="C27" i="52" s="1"/>
  <c r="B20" i="52"/>
  <c r="G106" i="50"/>
  <c r="G19" i="50"/>
  <c r="C100" i="50"/>
  <c r="C97" i="50" s="1"/>
  <c r="E45" i="50"/>
  <c r="J65" i="50"/>
  <c r="L19" i="50"/>
  <c r="C80" i="50"/>
  <c r="C77" i="50" s="1"/>
  <c r="F45" i="50"/>
  <c r="L25" i="50"/>
  <c r="E59" i="50"/>
  <c r="E56" i="50" s="1"/>
  <c r="E39" i="50"/>
  <c r="E36" i="50" s="1"/>
  <c r="N106" i="50"/>
  <c r="J106" i="50"/>
  <c r="M39" i="50"/>
  <c r="M36" i="50" s="1"/>
  <c r="D65" i="50"/>
  <c r="K25" i="50"/>
  <c r="H19" i="50"/>
  <c r="K65" i="50"/>
  <c r="C106" i="50"/>
  <c r="J39" i="50"/>
  <c r="J36" i="50" s="1"/>
  <c r="K100" i="50"/>
  <c r="K97" i="50" s="1"/>
  <c r="I45" i="50"/>
  <c r="G65" i="50"/>
  <c r="H45" i="50"/>
  <c r="M45" i="50"/>
  <c r="E86" i="50"/>
  <c r="N19" i="50"/>
  <c r="L80" i="50"/>
  <c r="L77" i="50" s="1"/>
  <c r="N100" i="50"/>
  <c r="N97" i="50" s="1"/>
  <c r="K80" i="50"/>
  <c r="K77" i="50" s="1"/>
  <c r="I65" i="50"/>
  <c r="C19" i="50"/>
  <c r="I39" i="50"/>
  <c r="I36" i="50" s="1"/>
  <c r="C45" i="50"/>
  <c r="J19" i="50"/>
  <c r="G45" i="50"/>
  <c r="E19" i="50"/>
  <c r="H25" i="50"/>
  <c r="H59" i="50"/>
  <c r="H56" i="50" s="1"/>
  <c r="H70" i="50" s="1"/>
  <c r="D39" i="50"/>
  <c r="D36" i="50" s="1"/>
  <c r="L45" i="50"/>
  <c r="H80" i="50"/>
  <c r="H77" i="50" s="1"/>
  <c r="F39" i="50"/>
  <c r="F36" i="50" s="1"/>
  <c r="L39" i="50"/>
  <c r="L36" i="50" s="1"/>
  <c r="N45" i="50"/>
  <c r="G100" i="50"/>
  <c r="G97" i="50" s="1"/>
  <c r="N59" i="50"/>
  <c r="N56" i="50" s="1"/>
  <c r="J25" i="50"/>
  <c r="H39" i="50"/>
  <c r="H36" i="50" s="1"/>
  <c r="E100" i="50"/>
  <c r="E25" i="50"/>
  <c r="E65" i="50"/>
  <c r="N65" i="50"/>
  <c r="F19" i="50"/>
  <c r="N39" i="50"/>
  <c r="N36" i="50" s="1"/>
  <c r="D19" i="50"/>
  <c r="E97" i="50"/>
  <c r="M19" i="50"/>
  <c r="I19" i="50"/>
  <c r="N80" i="50"/>
  <c r="N77" i="50" s="1"/>
  <c r="D59" i="50"/>
  <c r="D56" i="50" s="1"/>
  <c r="M80" i="50"/>
  <c r="M77" i="50" s="1"/>
  <c r="M65" i="50"/>
  <c r="F106" i="50"/>
  <c r="J100" i="50"/>
  <c r="J97" i="50" s="1"/>
  <c r="D25" i="50"/>
  <c r="H106" i="50"/>
  <c r="I59" i="50"/>
  <c r="I56" i="50" s="1"/>
  <c r="I70" i="50" s="1"/>
  <c r="I92" i="50" s="1"/>
  <c r="L86" i="50"/>
  <c r="K86" i="50"/>
  <c r="F25" i="50"/>
  <c r="L59" i="50"/>
  <c r="L56" i="50" s="1"/>
  <c r="M106" i="50"/>
  <c r="I80" i="50"/>
  <c r="I77" i="50" s="1"/>
  <c r="F100" i="50"/>
  <c r="F97" i="50" s="1"/>
  <c r="C59" i="50"/>
  <c r="C56" i="50" s="1"/>
  <c r="M25" i="50"/>
  <c r="E106" i="50"/>
  <c r="L100" i="50"/>
  <c r="L97" i="50" s="1"/>
  <c r="D80" i="50"/>
  <c r="D77" i="50" s="1"/>
  <c r="K45" i="50"/>
  <c r="G86" i="50"/>
  <c r="I86" i="50"/>
  <c r="M86" i="50"/>
  <c r="M59" i="50"/>
  <c r="M56" i="50" s="1"/>
  <c r="J59" i="50"/>
  <c r="J56" i="50" s="1"/>
  <c r="N25" i="50"/>
  <c r="L65" i="50"/>
  <c r="K59" i="50"/>
  <c r="K56" i="50" s="1"/>
  <c r="I106" i="50"/>
  <c r="G59" i="50"/>
  <c r="G56" i="50" s="1"/>
  <c r="M100" i="50"/>
  <c r="M97" i="50" s="1"/>
  <c r="D100" i="50"/>
  <c r="D97" i="50" s="1"/>
  <c r="L106" i="50"/>
  <c r="D106" i="50"/>
  <c r="F80" i="50"/>
  <c r="F77" i="50" s="1"/>
  <c r="I25" i="50"/>
  <c r="J80" i="50"/>
  <c r="J77" i="50" s="1"/>
  <c r="H100" i="50"/>
  <c r="H97" i="50" s="1"/>
  <c r="N86" i="50"/>
  <c r="G80" i="50"/>
  <c r="G77" i="50" s="1"/>
  <c r="D45" i="50"/>
  <c r="F86" i="50"/>
  <c r="F59" i="50"/>
  <c r="F56" i="50" s="1"/>
  <c r="J86" i="50"/>
  <c r="G39" i="50"/>
  <c r="G36" i="50" s="1"/>
  <c r="E80" i="50"/>
  <c r="E77" i="50" s="1"/>
  <c r="K19" i="50"/>
  <c r="C25" i="50"/>
  <c r="H86" i="50"/>
  <c r="G25" i="50"/>
  <c r="F65" i="50"/>
  <c r="C39" i="50"/>
  <c r="C36" i="50" s="1"/>
  <c r="C86" i="50"/>
  <c r="K106" i="50"/>
  <c r="J45" i="50"/>
  <c r="K39" i="50"/>
  <c r="K36" i="50" s="1"/>
  <c r="I100" i="50"/>
  <c r="I97" i="50" s="1"/>
  <c r="E70" i="50" l="1"/>
  <c r="C99" i="52"/>
  <c r="C75" i="52"/>
  <c r="C51" i="52"/>
  <c r="C122" i="52"/>
  <c r="C74" i="52"/>
  <c r="C50" i="52"/>
  <c r="C123" i="52"/>
  <c r="C98" i="52"/>
  <c r="B22" i="52"/>
  <c r="C26" i="52" s="1"/>
  <c r="N70" i="50"/>
  <c r="N92" i="50" s="1"/>
  <c r="G50" i="50"/>
  <c r="G71" i="50" s="1"/>
  <c r="I91" i="50"/>
  <c r="I112" i="50" s="1"/>
  <c r="J91" i="50"/>
  <c r="J112" i="50" s="1"/>
  <c r="M70" i="50"/>
  <c r="M92" i="50" s="1"/>
  <c r="L111" i="50"/>
  <c r="C91" i="50"/>
  <c r="C112" i="50" s="1"/>
  <c r="K70" i="50"/>
  <c r="K92" i="50" s="1"/>
  <c r="H91" i="50"/>
  <c r="H112" i="50" s="1"/>
  <c r="C70" i="50"/>
  <c r="C92" i="50" s="1"/>
  <c r="L70" i="50"/>
  <c r="L92" i="50" s="1"/>
  <c r="K50" i="50"/>
  <c r="K71" i="50" s="1"/>
  <c r="E50" i="50"/>
  <c r="E71" i="50" s="1"/>
  <c r="E72" i="50" s="1"/>
  <c r="I50" i="50"/>
  <c r="I71" i="50" s="1"/>
  <c r="I72" i="50" s="1"/>
  <c r="G70" i="50"/>
  <c r="G92" i="50" s="1"/>
  <c r="G111" i="50"/>
  <c r="L91" i="50"/>
  <c r="L112" i="50" s="1"/>
  <c r="L50" i="50"/>
  <c r="L71" i="50" s="1"/>
  <c r="F91" i="50"/>
  <c r="F112" i="50" s="1"/>
  <c r="H111" i="50"/>
  <c r="M91" i="50"/>
  <c r="M112" i="50" s="1"/>
  <c r="F111" i="50"/>
  <c r="N111" i="50"/>
  <c r="N91" i="50"/>
  <c r="N112" i="50" s="1"/>
  <c r="N50" i="50"/>
  <c r="N71" i="50" s="1"/>
  <c r="N72" i="50" s="1"/>
  <c r="D111" i="50"/>
  <c r="M50" i="50"/>
  <c r="M71" i="50" s="1"/>
  <c r="K111" i="50"/>
  <c r="F50" i="50"/>
  <c r="F71" i="50" s="1"/>
  <c r="K91" i="50"/>
  <c r="D91" i="50"/>
  <c r="D112" i="50" s="1"/>
  <c r="F70" i="50"/>
  <c r="F92" i="50" s="1"/>
  <c r="J70" i="50"/>
  <c r="J92" i="50" s="1"/>
  <c r="E91" i="50"/>
  <c r="E112" i="50" s="1"/>
  <c r="J50" i="50"/>
  <c r="J71" i="50" s="1"/>
  <c r="H50" i="50"/>
  <c r="H71" i="50" s="1"/>
  <c r="H72" i="50" s="1"/>
  <c r="D50" i="50"/>
  <c r="D71" i="50" s="1"/>
  <c r="J111" i="50"/>
  <c r="D70" i="50"/>
  <c r="D92" i="50" s="1"/>
  <c r="C50" i="50"/>
  <c r="C71" i="50" s="1"/>
  <c r="H92" i="50"/>
  <c r="I93" i="50"/>
  <c r="G91" i="50"/>
  <c r="M111" i="50"/>
  <c r="E92" i="50"/>
  <c r="C111" i="50"/>
  <c r="I111" i="50"/>
  <c r="E111" i="50"/>
  <c r="J93" i="50" l="1"/>
  <c r="C93" i="50"/>
  <c r="M72" i="50"/>
  <c r="L113" i="50"/>
  <c r="L114" i="50" s="1"/>
  <c r="D113" i="50"/>
  <c r="D114" i="50" s="1"/>
  <c r="N113" i="50"/>
  <c r="N114" i="50" s="1"/>
  <c r="C72" i="50"/>
  <c r="J113" i="50"/>
  <c r="J114" i="50" s="1"/>
  <c r="C113" i="50"/>
  <c r="C114" i="50" s="1"/>
  <c r="N93" i="50"/>
  <c r="K72" i="50"/>
  <c r="H113" i="50"/>
  <c r="H114" i="50" s="1"/>
  <c r="H93" i="50"/>
  <c r="L93" i="50"/>
  <c r="F93" i="50"/>
  <c r="F72" i="50"/>
  <c r="J72" i="50"/>
  <c r="L72" i="50"/>
  <c r="K93" i="50"/>
  <c r="F113" i="50"/>
  <c r="F114" i="50" s="1"/>
  <c r="K112" i="50"/>
  <c r="K113" i="50" s="1"/>
  <c r="K114" i="50" s="1"/>
  <c r="G72" i="50"/>
  <c r="D93" i="50"/>
  <c r="I113" i="50"/>
  <c r="I114" i="50" s="1"/>
  <c r="M93" i="50"/>
  <c r="E93" i="50"/>
  <c r="D72" i="50"/>
  <c r="E113" i="50"/>
  <c r="E114" i="50" s="1"/>
  <c r="M113" i="50"/>
  <c r="M114" i="50" s="1"/>
  <c r="G93" i="50"/>
  <c r="G112" i="50"/>
  <c r="G113" i="50" s="1"/>
  <c r="G114" i="50" s="1"/>
  <c r="C16" i="50" l="1"/>
  <c r="C30" i="50" s="1"/>
  <c r="C32" i="50" l="1"/>
  <c r="C51" i="50"/>
  <c r="C52" i="50" s="1"/>
  <c r="D16" i="50"/>
  <c r="D30" i="50" s="1"/>
  <c r="D32" i="50" l="1"/>
  <c r="D51" i="50"/>
  <c r="D52" i="50" s="1"/>
  <c r="E16" i="50" l="1"/>
  <c r="E30" i="50" s="1"/>
  <c r="F16" i="50" l="1"/>
  <c r="F30" i="50" s="1"/>
  <c r="E32" i="50"/>
  <c r="E51" i="50"/>
  <c r="E52" i="50" s="1"/>
  <c r="F32" i="50" l="1"/>
  <c r="F51" i="50"/>
  <c r="F52" i="50" s="1"/>
  <c r="G16" i="50" l="1"/>
  <c r="G30" i="50" s="1"/>
  <c r="G32" i="50" l="1"/>
  <c r="G51" i="50"/>
  <c r="G52" i="50" s="1"/>
  <c r="H16" i="50"/>
  <c r="H30" i="50" s="1"/>
  <c r="B134" i="13"/>
  <c r="B133" i="13"/>
  <c r="B132" i="13"/>
  <c r="B131" i="13"/>
  <c r="B129" i="13"/>
  <c r="B128" i="13"/>
  <c r="B127" i="13"/>
  <c r="B126" i="13"/>
  <c r="B125" i="13"/>
  <c r="B124" i="13"/>
  <c r="B123" i="13"/>
  <c r="B122" i="13"/>
  <c r="B121" i="13"/>
  <c r="B119" i="13"/>
  <c r="B110" i="13"/>
  <c r="B109" i="13"/>
  <c r="B108" i="13"/>
  <c r="B107" i="13"/>
  <c r="B105" i="13"/>
  <c r="B104" i="13"/>
  <c r="B103" i="13"/>
  <c r="B102" i="13"/>
  <c r="B101" i="13"/>
  <c r="B100" i="13"/>
  <c r="B99" i="13"/>
  <c r="B98" i="13"/>
  <c r="B97" i="13"/>
  <c r="B95" i="13"/>
  <c r="B85" i="13"/>
  <c r="B84" i="13"/>
  <c r="B83" i="13"/>
  <c r="B82" i="13"/>
  <c r="B80" i="13"/>
  <c r="B79" i="13"/>
  <c r="B78" i="13"/>
  <c r="B77" i="13"/>
  <c r="B76" i="13"/>
  <c r="B75" i="13"/>
  <c r="B74" i="13"/>
  <c r="B73" i="13"/>
  <c r="B72" i="13"/>
  <c r="B70" i="13"/>
  <c r="B61" i="13"/>
  <c r="B60" i="13"/>
  <c r="B59" i="13"/>
  <c r="B58" i="13"/>
  <c r="B56" i="13"/>
  <c r="B55" i="13"/>
  <c r="B54" i="13"/>
  <c r="B53" i="13"/>
  <c r="B52" i="13"/>
  <c r="B51" i="13"/>
  <c r="B50" i="13"/>
  <c r="B49" i="13"/>
  <c r="B48" i="13"/>
  <c r="B46" i="13"/>
  <c r="B22" i="13"/>
  <c r="B37" i="13"/>
  <c r="B36" i="13"/>
  <c r="B35" i="13"/>
  <c r="B34" i="13"/>
  <c r="B32" i="13"/>
  <c r="B31" i="13"/>
  <c r="B30" i="13"/>
  <c r="B29" i="13"/>
  <c r="B28" i="13"/>
  <c r="B27" i="13"/>
  <c r="B26" i="13"/>
  <c r="B25" i="13"/>
  <c r="B24" i="13"/>
  <c r="P78" i="4"/>
  <c r="P77" i="4"/>
  <c r="P76" i="4"/>
  <c r="P75" i="4"/>
  <c r="P73" i="4"/>
  <c r="M79" i="4"/>
  <c r="M78" i="4"/>
  <c r="M77" i="4"/>
  <c r="M76" i="4"/>
  <c r="M75" i="4"/>
  <c r="M73" i="4"/>
  <c r="J79" i="4"/>
  <c r="J78" i="4"/>
  <c r="J77" i="4"/>
  <c r="J74" i="4" s="1"/>
  <c r="J76" i="4"/>
  <c r="J75" i="4"/>
  <c r="J73" i="4"/>
  <c r="G79" i="4"/>
  <c r="G78" i="4"/>
  <c r="G77" i="4"/>
  <c r="G76" i="4"/>
  <c r="G75" i="4"/>
  <c r="G73" i="4"/>
  <c r="D79" i="4"/>
  <c r="D78" i="4"/>
  <c r="D77" i="4"/>
  <c r="D76" i="4"/>
  <c r="D75" i="4"/>
  <c r="D74" i="4" s="1"/>
  <c r="D73" i="4"/>
  <c r="D72" i="4"/>
  <c r="D63" i="4"/>
  <c r="D62" i="4"/>
  <c r="D61" i="4"/>
  <c r="D60" i="4"/>
  <c r="D58" i="4" s="1"/>
  <c r="D59" i="4"/>
  <c r="D57" i="4"/>
  <c r="D56" i="4"/>
  <c r="G63" i="4"/>
  <c r="G62" i="4"/>
  <c r="G61" i="4"/>
  <c r="G60" i="4"/>
  <c r="G59" i="4"/>
  <c r="G58" i="4" s="1"/>
  <c r="G57" i="4"/>
  <c r="J63" i="4"/>
  <c r="J62" i="4"/>
  <c r="J61" i="4"/>
  <c r="J58" i="4" s="1"/>
  <c r="J60" i="4"/>
  <c r="J59" i="4"/>
  <c r="J57" i="4"/>
  <c r="M63" i="4"/>
  <c r="M62" i="4"/>
  <c r="M61" i="4"/>
  <c r="M60" i="4"/>
  <c r="M58" i="4" s="1"/>
  <c r="M59" i="4"/>
  <c r="M57" i="4"/>
  <c r="P62" i="4"/>
  <c r="P61" i="4"/>
  <c r="P60" i="4"/>
  <c r="P58" i="4" s="1"/>
  <c r="P59" i="4"/>
  <c r="P57" i="4"/>
  <c r="P46" i="4"/>
  <c r="P45" i="4"/>
  <c r="P44" i="4"/>
  <c r="P43" i="4"/>
  <c r="P41" i="4"/>
  <c r="M47" i="4"/>
  <c r="M46" i="4"/>
  <c r="M45" i="4"/>
  <c r="M44" i="4"/>
  <c r="M43" i="4"/>
  <c r="M41" i="4"/>
  <c r="J47" i="4"/>
  <c r="J46" i="4"/>
  <c r="J45" i="4"/>
  <c r="J42" i="4" s="1"/>
  <c r="J44" i="4"/>
  <c r="J43" i="4"/>
  <c r="J41" i="4"/>
  <c r="G47" i="4"/>
  <c r="G46" i="4"/>
  <c r="G45" i="4"/>
  <c r="G44" i="4"/>
  <c r="G42" i="4" s="1"/>
  <c r="G43" i="4"/>
  <c r="G41" i="4"/>
  <c r="D47" i="4"/>
  <c r="D46" i="4"/>
  <c r="D45" i="4"/>
  <c r="D44" i="4"/>
  <c r="D43" i="4"/>
  <c r="D42" i="4" s="1"/>
  <c r="D41" i="4"/>
  <c r="D40" i="4"/>
  <c r="P30" i="4"/>
  <c r="P29" i="4"/>
  <c r="P28" i="4"/>
  <c r="P27" i="4"/>
  <c r="P25" i="4"/>
  <c r="M31" i="4"/>
  <c r="M30" i="4"/>
  <c r="M29" i="4"/>
  <c r="M28" i="4"/>
  <c r="M27" i="4"/>
  <c r="M25" i="4"/>
  <c r="J31" i="4"/>
  <c r="J30" i="4"/>
  <c r="J29" i="4"/>
  <c r="J28" i="4"/>
  <c r="J27" i="4"/>
  <c r="J26" i="4" s="1"/>
  <c r="J25" i="4"/>
  <c r="G31" i="4"/>
  <c r="G30" i="4"/>
  <c r="G29" i="4"/>
  <c r="G26" i="4" s="1"/>
  <c r="H26" i="4" s="1"/>
  <c r="G28" i="4"/>
  <c r="G27" i="4"/>
  <c r="G25" i="4"/>
  <c r="D31" i="4"/>
  <c r="D30" i="4"/>
  <c r="D29" i="4"/>
  <c r="E29" i="4" s="1"/>
  <c r="D28" i="4"/>
  <c r="E28" i="4" s="1"/>
  <c r="D27" i="4"/>
  <c r="D25" i="4"/>
  <c r="D24" i="4"/>
  <c r="P74" i="4"/>
  <c r="P42" i="4"/>
  <c r="P26" i="4"/>
  <c r="M74" i="4"/>
  <c r="M42" i="4"/>
  <c r="M26" i="4"/>
  <c r="G74" i="4"/>
  <c r="E25" i="4"/>
  <c r="F25" i="4"/>
  <c r="F26" i="4"/>
  <c r="F27" i="4"/>
  <c r="H27" i="4" s="1"/>
  <c r="F28" i="4"/>
  <c r="H28" i="4" s="1"/>
  <c r="F29" i="4"/>
  <c r="F30" i="4"/>
  <c r="H31" i="4"/>
  <c r="D16" i="4"/>
  <c r="P14" i="4"/>
  <c r="P13" i="4"/>
  <c r="P12" i="4"/>
  <c r="P11" i="4"/>
  <c r="P9" i="4"/>
  <c r="M15" i="4"/>
  <c r="M14" i="4"/>
  <c r="M13" i="4"/>
  <c r="M12" i="4"/>
  <c r="M11" i="4"/>
  <c r="M9" i="4"/>
  <c r="J15" i="4"/>
  <c r="J14" i="4"/>
  <c r="J13" i="4"/>
  <c r="J12" i="4"/>
  <c r="J11" i="4"/>
  <c r="J9" i="4"/>
  <c r="G15" i="4"/>
  <c r="G14" i="4"/>
  <c r="G13" i="4"/>
  <c r="G12" i="4"/>
  <c r="G11" i="4"/>
  <c r="G9" i="4"/>
  <c r="D15" i="4"/>
  <c r="D14" i="4"/>
  <c r="D13" i="4"/>
  <c r="D12" i="4"/>
  <c r="D11" i="4"/>
  <c r="D9" i="4"/>
  <c r="D8" i="4"/>
  <c r="C17" i="4"/>
  <c r="H38" i="3"/>
  <c r="G11" i="49"/>
  <c r="F11" i="49"/>
  <c r="E11" i="49"/>
  <c r="D11" i="49"/>
  <c r="C11" i="49"/>
  <c r="E10" i="49"/>
  <c r="C10" i="49"/>
  <c r="G8" i="49"/>
  <c r="F8" i="49"/>
  <c r="E8" i="49"/>
  <c r="C8" i="49"/>
  <c r="D8" i="49"/>
  <c r="D7" i="49"/>
  <c r="E7" i="49"/>
  <c r="F7" i="49"/>
  <c r="G7" i="49"/>
  <c r="C7" i="49"/>
  <c r="J22" i="13" l="1"/>
  <c r="N22" i="13"/>
  <c r="R22" i="13"/>
  <c r="V22" i="13"/>
  <c r="K22" i="13"/>
  <c r="O22" i="13"/>
  <c r="S22" i="13"/>
  <c r="W22" i="13"/>
  <c r="L22" i="13"/>
  <c r="P22" i="13"/>
  <c r="T22" i="13"/>
  <c r="U22" i="13"/>
  <c r="Q22" i="13"/>
  <c r="I22" i="13"/>
  <c r="M22" i="13"/>
  <c r="L54" i="13"/>
  <c r="P54" i="13"/>
  <c r="T54" i="13"/>
  <c r="K54" i="13"/>
  <c r="Q54" i="13"/>
  <c r="V54" i="13"/>
  <c r="M54" i="13"/>
  <c r="R54" i="13"/>
  <c r="W54" i="13"/>
  <c r="N54" i="13"/>
  <c r="O54" i="13"/>
  <c r="J54" i="13"/>
  <c r="S54" i="13"/>
  <c r="U54" i="13"/>
  <c r="I54" i="13"/>
  <c r="K76" i="13"/>
  <c r="O76" i="13"/>
  <c r="S76" i="13"/>
  <c r="W76" i="13"/>
  <c r="M76" i="13"/>
  <c r="R76" i="13"/>
  <c r="N76" i="13"/>
  <c r="T76" i="13"/>
  <c r="L76" i="13"/>
  <c r="V76" i="13"/>
  <c r="P76" i="13"/>
  <c r="Q76" i="13"/>
  <c r="J76" i="13"/>
  <c r="U76" i="13"/>
  <c r="I76" i="13"/>
  <c r="M103" i="13"/>
  <c r="Q103" i="13"/>
  <c r="U103" i="13"/>
  <c r="N103" i="13"/>
  <c r="S103" i="13"/>
  <c r="J103" i="13"/>
  <c r="O103" i="13"/>
  <c r="T103" i="13"/>
  <c r="K103" i="13"/>
  <c r="P103" i="13"/>
  <c r="V103" i="13"/>
  <c r="L103" i="13"/>
  <c r="R103" i="13"/>
  <c r="I103" i="13"/>
  <c r="W103" i="13"/>
  <c r="K129" i="13"/>
  <c r="O129" i="13"/>
  <c r="S129" i="13"/>
  <c r="W129" i="13"/>
  <c r="M129" i="13"/>
  <c r="R129" i="13"/>
  <c r="N129" i="13"/>
  <c r="T129" i="13"/>
  <c r="I129" i="13"/>
  <c r="Q129" i="13"/>
  <c r="J129" i="13"/>
  <c r="U129" i="13"/>
  <c r="L129" i="13"/>
  <c r="V129" i="13"/>
  <c r="P129" i="13"/>
  <c r="K27" i="13"/>
  <c r="O27" i="13"/>
  <c r="L27" i="13"/>
  <c r="P27" i="13"/>
  <c r="T27" i="13"/>
  <c r="N27" i="13"/>
  <c r="U27" i="13"/>
  <c r="Q27" i="13"/>
  <c r="V27" i="13"/>
  <c r="R27" i="13"/>
  <c r="S27" i="13"/>
  <c r="M27" i="13"/>
  <c r="W27" i="13"/>
  <c r="J27" i="13"/>
  <c r="I27" i="13"/>
  <c r="C31" i="13"/>
  <c r="L31" i="13"/>
  <c r="P31" i="13"/>
  <c r="T31" i="13"/>
  <c r="M31" i="13"/>
  <c r="R31" i="13"/>
  <c r="W31" i="13"/>
  <c r="N31" i="13"/>
  <c r="S31" i="13"/>
  <c r="O31" i="13"/>
  <c r="Q31" i="13"/>
  <c r="V31" i="13"/>
  <c r="J31" i="13"/>
  <c r="K31" i="13"/>
  <c r="U31" i="13"/>
  <c r="I31" i="13"/>
  <c r="L36" i="13"/>
  <c r="P36" i="13"/>
  <c r="T36" i="13"/>
  <c r="K36" i="13"/>
  <c r="Q36" i="13"/>
  <c r="V36" i="13"/>
  <c r="M36" i="13"/>
  <c r="R36" i="13"/>
  <c r="W36" i="13"/>
  <c r="S36" i="13"/>
  <c r="J36" i="13"/>
  <c r="U36" i="13"/>
  <c r="N36" i="13"/>
  <c r="O36" i="13"/>
  <c r="I36" i="13"/>
  <c r="L48" i="13"/>
  <c r="P48" i="13"/>
  <c r="T48" i="13"/>
  <c r="J48" i="13"/>
  <c r="O48" i="13"/>
  <c r="U48" i="13"/>
  <c r="K48" i="13"/>
  <c r="Q48" i="13"/>
  <c r="V48" i="13"/>
  <c r="M48" i="13"/>
  <c r="W48" i="13"/>
  <c r="N48" i="13"/>
  <c r="R48" i="13"/>
  <c r="S48" i="13"/>
  <c r="I48" i="13"/>
  <c r="L52" i="13"/>
  <c r="P52" i="13"/>
  <c r="T52" i="13"/>
  <c r="M52" i="13"/>
  <c r="R52" i="13"/>
  <c r="W52" i="13"/>
  <c r="N52" i="13"/>
  <c r="S52" i="13"/>
  <c r="J52" i="13"/>
  <c r="U52" i="13"/>
  <c r="K52" i="13"/>
  <c r="V52" i="13"/>
  <c r="Q52" i="13"/>
  <c r="O52" i="13"/>
  <c r="I52" i="13"/>
  <c r="L56" i="13"/>
  <c r="P56" i="13"/>
  <c r="T56" i="13"/>
  <c r="M56" i="13"/>
  <c r="Q56" i="13"/>
  <c r="U56" i="13"/>
  <c r="N56" i="13"/>
  <c r="V56" i="13"/>
  <c r="O56" i="13"/>
  <c r="W56" i="13"/>
  <c r="S56" i="13"/>
  <c r="J56" i="13"/>
  <c r="K56" i="13"/>
  <c r="R56" i="13"/>
  <c r="I56" i="13"/>
  <c r="L61" i="13"/>
  <c r="P61" i="13"/>
  <c r="T61" i="13"/>
  <c r="M61" i="13"/>
  <c r="Q61" i="13"/>
  <c r="U61" i="13"/>
  <c r="J61" i="13"/>
  <c r="R61" i="13"/>
  <c r="K61" i="13"/>
  <c r="S61" i="13"/>
  <c r="W61" i="13"/>
  <c r="N61" i="13"/>
  <c r="O61" i="13"/>
  <c r="V61" i="13"/>
  <c r="I61" i="13"/>
  <c r="J74" i="13"/>
  <c r="N74" i="13"/>
  <c r="R74" i="13"/>
  <c r="K74" i="13"/>
  <c r="O74" i="13"/>
  <c r="S74" i="13"/>
  <c r="W74" i="13"/>
  <c r="L74" i="13"/>
  <c r="T74" i="13"/>
  <c r="M74" i="13"/>
  <c r="U74" i="13"/>
  <c r="Q74" i="13"/>
  <c r="V74" i="13"/>
  <c r="P74" i="13"/>
  <c r="I74" i="13"/>
  <c r="K78" i="13"/>
  <c r="O78" i="13"/>
  <c r="S78" i="13"/>
  <c r="W78" i="13"/>
  <c r="L78" i="13"/>
  <c r="Q78" i="13"/>
  <c r="V78" i="13"/>
  <c r="M78" i="13"/>
  <c r="R78" i="13"/>
  <c r="P78" i="13"/>
  <c r="T78" i="13"/>
  <c r="J78" i="13"/>
  <c r="U78" i="13"/>
  <c r="I78" i="13"/>
  <c r="N78" i="13"/>
  <c r="L83" i="13"/>
  <c r="P83" i="13"/>
  <c r="T83" i="13"/>
  <c r="M83" i="13"/>
  <c r="R83" i="13"/>
  <c r="W83" i="13"/>
  <c r="N83" i="13"/>
  <c r="U83" i="13"/>
  <c r="O83" i="13"/>
  <c r="V83" i="13"/>
  <c r="J83" i="13"/>
  <c r="Q83" i="13"/>
  <c r="I83" i="13"/>
  <c r="K83" i="13"/>
  <c r="S83" i="13"/>
  <c r="J97" i="13"/>
  <c r="N97" i="13"/>
  <c r="L97" i="13"/>
  <c r="Q97" i="13"/>
  <c r="U97" i="13"/>
  <c r="K97" i="13"/>
  <c r="R97" i="13"/>
  <c r="W97" i="13"/>
  <c r="M97" i="13"/>
  <c r="S97" i="13"/>
  <c r="O97" i="13"/>
  <c r="T97" i="13"/>
  <c r="I97" i="13"/>
  <c r="P97" i="13"/>
  <c r="V97" i="13"/>
  <c r="M101" i="13"/>
  <c r="Q101" i="13"/>
  <c r="U101" i="13"/>
  <c r="J101" i="13"/>
  <c r="O101" i="13"/>
  <c r="T101" i="13"/>
  <c r="K101" i="13"/>
  <c r="P101" i="13"/>
  <c r="V101" i="13"/>
  <c r="L101" i="13"/>
  <c r="R101" i="13"/>
  <c r="W101" i="13"/>
  <c r="N101" i="13"/>
  <c r="S101" i="13"/>
  <c r="I101" i="13"/>
  <c r="M105" i="13"/>
  <c r="Q105" i="13"/>
  <c r="U105" i="13"/>
  <c r="L105" i="13"/>
  <c r="R105" i="13"/>
  <c r="W105" i="13"/>
  <c r="N105" i="13"/>
  <c r="S105" i="13"/>
  <c r="J105" i="13"/>
  <c r="O105" i="13"/>
  <c r="T105" i="13"/>
  <c r="V105" i="13"/>
  <c r="I105" i="13"/>
  <c r="K105" i="13"/>
  <c r="P105" i="13"/>
  <c r="M110" i="13"/>
  <c r="Q110" i="13"/>
  <c r="U110" i="13"/>
  <c r="K110" i="13"/>
  <c r="P110" i="13"/>
  <c r="V110" i="13"/>
  <c r="L110" i="13"/>
  <c r="R110" i="13"/>
  <c r="W110" i="13"/>
  <c r="N110" i="13"/>
  <c r="S110" i="13"/>
  <c r="J110" i="13"/>
  <c r="O110" i="13"/>
  <c r="T110" i="13"/>
  <c r="I110" i="13"/>
  <c r="K123" i="13"/>
  <c r="O123" i="13"/>
  <c r="S123" i="13"/>
  <c r="W123" i="13"/>
  <c r="L123" i="13"/>
  <c r="Q123" i="13"/>
  <c r="V123" i="13"/>
  <c r="M123" i="13"/>
  <c r="R123" i="13"/>
  <c r="I123" i="13"/>
  <c r="P123" i="13"/>
  <c r="T123" i="13"/>
  <c r="J123" i="13"/>
  <c r="U123" i="13"/>
  <c r="N123" i="13"/>
  <c r="K127" i="13"/>
  <c r="O127" i="13"/>
  <c r="S127" i="13"/>
  <c r="W127" i="13"/>
  <c r="N127" i="13"/>
  <c r="T127" i="13"/>
  <c r="J127" i="13"/>
  <c r="P127" i="13"/>
  <c r="U127" i="13"/>
  <c r="M127" i="13"/>
  <c r="Q127" i="13"/>
  <c r="R127" i="13"/>
  <c r="L127" i="13"/>
  <c r="V127" i="13"/>
  <c r="I127" i="13"/>
  <c r="L132" i="13"/>
  <c r="P132" i="13"/>
  <c r="T132" i="13"/>
  <c r="N132" i="13"/>
  <c r="S132" i="13"/>
  <c r="J132" i="13"/>
  <c r="O132" i="13"/>
  <c r="U132" i="13"/>
  <c r="R132" i="13"/>
  <c r="K132" i="13"/>
  <c r="V132" i="13"/>
  <c r="M132" i="13"/>
  <c r="W132" i="13"/>
  <c r="I132" i="13"/>
  <c r="Q132" i="13"/>
  <c r="J25" i="13"/>
  <c r="N25" i="13"/>
  <c r="R25" i="13"/>
  <c r="V25" i="13"/>
  <c r="K25" i="13"/>
  <c r="O25" i="13"/>
  <c r="S25" i="13"/>
  <c r="W25" i="13"/>
  <c r="L25" i="13"/>
  <c r="P25" i="13"/>
  <c r="T25" i="13"/>
  <c r="M25" i="13"/>
  <c r="Q25" i="13"/>
  <c r="U25" i="13"/>
  <c r="I25" i="13"/>
  <c r="L50" i="13"/>
  <c r="P50" i="13"/>
  <c r="T50" i="13"/>
  <c r="N50" i="13"/>
  <c r="S50" i="13"/>
  <c r="J50" i="13"/>
  <c r="O50" i="13"/>
  <c r="U50" i="13"/>
  <c r="Q50" i="13"/>
  <c r="R50" i="13"/>
  <c r="W50" i="13"/>
  <c r="K50" i="13"/>
  <c r="M50" i="13"/>
  <c r="V50" i="13"/>
  <c r="I50" i="13"/>
  <c r="J72" i="13"/>
  <c r="N72" i="13"/>
  <c r="R72" i="13"/>
  <c r="V72" i="13"/>
  <c r="K72" i="13"/>
  <c r="O72" i="13"/>
  <c r="S72" i="13"/>
  <c r="W72" i="13"/>
  <c r="P72" i="13"/>
  <c r="Q72" i="13"/>
  <c r="M72" i="13"/>
  <c r="T72" i="13"/>
  <c r="U72" i="13"/>
  <c r="I72" i="13"/>
  <c r="L72" i="13"/>
  <c r="M99" i="13"/>
  <c r="Q99" i="13"/>
  <c r="U99" i="13"/>
  <c r="K99" i="13"/>
  <c r="P99" i="13"/>
  <c r="V99" i="13"/>
  <c r="L99" i="13"/>
  <c r="R99" i="13"/>
  <c r="W99" i="13"/>
  <c r="N99" i="13"/>
  <c r="S99" i="13"/>
  <c r="I99" i="13"/>
  <c r="T99" i="13"/>
  <c r="J99" i="13"/>
  <c r="O99" i="13"/>
  <c r="K125" i="13"/>
  <c r="O125" i="13"/>
  <c r="S125" i="13"/>
  <c r="W125" i="13"/>
  <c r="J125" i="13"/>
  <c r="P125" i="13"/>
  <c r="U125" i="13"/>
  <c r="L125" i="13"/>
  <c r="Q125" i="13"/>
  <c r="V125" i="13"/>
  <c r="I125" i="13"/>
  <c r="T125" i="13"/>
  <c r="M125" i="13"/>
  <c r="N125" i="13"/>
  <c r="R125" i="13"/>
  <c r="L24" i="13"/>
  <c r="P24" i="13"/>
  <c r="T24" i="13"/>
  <c r="M24" i="13"/>
  <c r="Q24" i="13"/>
  <c r="U24" i="13"/>
  <c r="J24" i="13"/>
  <c r="N24" i="13"/>
  <c r="R24" i="13"/>
  <c r="V24" i="13"/>
  <c r="W24" i="13"/>
  <c r="K24" i="13"/>
  <c r="O24" i="13"/>
  <c r="S24" i="13"/>
  <c r="I24" i="13"/>
  <c r="C28" i="13"/>
  <c r="J28" i="13"/>
  <c r="N28" i="13"/>
  <c r="R28" i="13"/>
  <c r="V28" i="13"/>
  <c r="L28" i="13"/>
  <c r="Q28" i="13"/>
  <c r="W28" i="13"/>
  <c r="M28" i="13"/>
  <c r="S28" i="13"/>
  <c r="O28" i="13"/>
  <c r="P28" i="13"/>
  <c r="U28" i="13"/>
  <c r="K28" i="13"/>
  <c r="T28" i="13"/>
  <c r="I28" i="13"/>
  <c r="J32" i="13"/>
  <c r="N32" i="13"/>
  <c r="R32" i="13"/>
  <c r="V32" i="13"/>
  <c r="O32" i="13"/>
  <c r="T32" i="13"/>
  <c r="K32" i="13"/>
  <c r="P32" i="13"/>
  <c r="U32" i="13"/>
  <c r="L32" i="13"/>
  <c r="W32" i="13"/>
  <c r="M32" i="13"/>
  <c r="Q32" i="13"/>
  <c r="S32" i="13"/>
  <c r="I32" i="13"/>
  <c r="J37" i="13"/>
  <c r="N37" i="13"/>
  <c r="R37" i="13"/>
  <c r="V37" i="13"/>
  <c r="M37" i="13"/>
  <c r="S37" i="13"/>
  <c r="O37" i="13"/>
  <c r="T37" i="13"/>
  <c r="P37" i="13"/>
  <c r="Q37" i="13"/>
  <c r="L37" i="13"/>
  <c r="U37" i="13"/>
  <c r="W37" i="13"/>
  <c r="I37" i="13"/>
  <c r="K37" i="13"/>
  <c r="J49" i="13"/>
  <c r="N49" i="13"/>
  <c r="R49" i="13"/>
  <c r="V49" i="13"/>
  <c r="L49" i="13"/>
  <c r="Q49" i="13"/>
  <c r="W49" i="13"/>
  <c r="M49" i="13"/>
  <c r="S49" i="13"/>
  <c r="T49" i="13"/>
  <c r="K49" i="13"/>
  <c r="U49" i="13"/>
  <c r="P49" i="13"/>
  <c r="O49" i="13"/>
  <c r="I49" i="13"/>
  <c r="J53" i="13"/>
  <c r="N53" i="13"/>
  <c r="R53" i="13"/>
  <c r="V53" i="13"/>
  <c r="O53" i="13"/>
  <c r="T53" i="13"/>
  <c r="K53" i="13"/>
  <c r="P53" i="13"/>
  <c r="U53" i="13"/>
  <c r="Q53" i="13"/>
  <c r="S53" i="13"/>
  <c r="L53" i="13"/>
  <c r="M53" i="13"/>
  <c r="W53" i="13"/>
  <c r="I53" i="13"/>
  <c r="J58" i="13"/>
  <c r="N58" i="13"/>
  <c r="R58" i="13"/>
  <c r="V58" i="13"/>
  <c r="K58" i="13"/>
  <c r="O58" i="13"/>
  <c r="S58" i="13"/>
  <c r="W58" i="13"/>
  <c r="L58" i="13"/>
  <c r="T58" i="13"/>
  <c r="M58" i="13"/>
  <c r="U58" i="13"/>
  <c r="Q58" i="13"/>
  <c r="P58" i="13"/>
  <c r="I58" i="13"/>
  <c r="L70" i="13"/>
  <c r="P70" i="13"/>
  <c r="T70" i="13"/>
  <c r="M70" i="13"/>
  <c r="Q70" i="13"/>
  <c r="U70" i="13"/>
  <c r="N70" i="13"/>
  <c r="V70" i="13"/>
  <c r="O70" i="13"/>
  <c r="W70" i="13"/>
  <c r="K70" i="13"/>
  <c r="R70" i="13"/>
  <c r="S70" i="13"/>
  <c r="J70" i="13"/>
  <c r="I70" i="13"/>
  <c r="M75" i="13"/>
  <c r="Q75" i="13"/>
  <c r="U75" i="13"/>
  <c r="K75" i="13"/>
  <c r="P75" i="13"/>
  <c r="V75" i="13"/>
  <c r="L75" i="13"/>
  <c r="R75" i="13"/>
  <c r="W75" i="13"/>
  <c r="O75" i="13"/>
  <c r="S75" i="13"/>
  <c r="J75" i="13"/>
  <c r="T75" i="13"/>
  <c r="N75" i="13"/>
  <c r="I75" i="13"/>
  <c r="M79" i="13"/>
  <c r="Q79" i="13"/>
  <c r="U79" i="13"/>
  <c r="N79" i="13"/>
  <c r="S79" i="13"/>
  <c r="J79" i="13"/>
  <c r="O79" i="13"/>
  <c r="T79" i="13"/>
  <c r="L79" i="13"/>
  <c r="W79" i="13"/>
  <c r="P79" i="13"/>
  <c r="R79" i="13"/>
  <c r="K79" i="13"/>
  <c r="V79" i="13"/>
  <c r="I79" i="13"/>
  <c r="J84" i="13"/>
  <c r="N84" i="13"/>
  <c r="R84" i="13"/>
  <c r="V84" i="13"/>
  <c r="O84" i="13"/>
  <c r="T84" i="13"/>
  <c r="M84" i="13"/>
  <c r="U84" i="13"/>
  <c r="P84" i="13"/>
  <c r="W84" i="13"/>
  <c r="K84" i="13"/>
  <c r="Q84" i="13"/>
  <c r="L84" i="13"/>
  <c r="S84" i="13"/>
  <c r="I84" i="13"/>
  <c r="K98" i="13"/>
  <c r="O98" i="13"/>
  <c r="S98" i="13"/>
  <c r="W98" i="13"/>
  <c r="N98" i="13"/>
  <c r="T98" i="13"/>
  <c r="J98" i="13"/>
  <c r="P98" i="13"/>
  <c r="U98" i="13"/>
  <c r="L98" i="13"/>
  <c r="Q98" i="13"/>
  <c r="V98" i="13"/>
  <c r="M98" i="13"/>
  <c r="R98" i="13"/>
  <c r="I98" i="13"/>
  <c r="D102" i="13"/>
  <c r="K102" i="13"/>
  <c r="O102" i="13"/>
  <c r="S102" i="13"/>
  <c r="W102" i="13"/>
  <c r="L102" i="13"/>
  <c r="Q102" i="13"/>
  <c r="V102" i="13"/>
  <c r="M102" i="13"/>
  <c r="R102" i="13"/>
  <c r="N102" i="13"/>
  <c r="T102" i="13"/>
  <c r="I102" i="13"/>
  <c r="U102" i="13"/>
  <c r="J102" i="13"/>
  <c r="P102" i="13"/>
  <c r="K107" i="13"/>
  <c r="O107" i="13"/>
  <c r="S107" i="13"/>
  <c r="W107" i="13"/>
  <c r="J107" i="13"/>
  <c r="P107" i="13"/>
  <c r="U107" i="13"/>
  <c r="U106" i="13" s="1"/>
  <c r="L107" i="13"/>
  <c r="Q107" i="13"/>
  <c r="V107" i="13"/>
  <c r="M107" i="13"/>
  <c r="R107" i="13"/>
  <c r="I107" i="13"/>
  <c r="N107" i="13"/>
  <c r="T107" i="13"/>
  <c r="M119" i="13"/>
  <c r="Q119" i="13"/>
  <c r="U119" i="13"/>
  <c r="J119" i="13"/>
  <c r="O119" i="13"/>
  <c r="T119" i="13"/>
  <c r="K119" i="13"/>
  <c r="P119" i="13"/>
  <c r="V119" i="13"/>
  <c r="L119" i="13"/>
  <c r="R119" i="13"/>
  <c r="W119" i="13"/>
  <c r="I119" i="13"/>
  <c r="N119" i="13"/>
  <c r="S119" i="13"/>
  <c r="M124" i="13"/>
  <c r="Q124" i="13"/>
  <c r="U124" i="13"/>
  <c r="N124" i="13"/>
  <c r="S124" i="13"/>
  <c r="I124" i="13"/>
  <c r="J124" i="13"/>
  <c r="O124" i="13"/>
  <c r="T124" i="13"/>
  <c r="L124" i="13"/>
  <c r="W124" i="13"/>
  <c r="P124" i="13"/>
  <c r="R124" i="13"/>
  <c r="K124" i="13"/>
  <c r="V124" i="13"/>
  <c r="M128" i="13"/>
  <c r="Q128" i="13"/>
  <c r="U128" i="13"/>
  <c r="K128" i="13"/>
  <c r="P128" i="13"/>
  <c r="V128" i="13"/>
  <c r="L128" i="13"/>
  <c r="R128" i="13"/>
  <c r="W128" i="13"/>
  <c r="J128" i="13"/>
  <c r="T128" i="13"/>
  <c r="I128" i="13"/>
  <c r="N128" i="13"/>
  <c r="O128" i="13"/>
  <c r="S128" i="13"/>
  <c r="J133" i="13"/>
  <c r="N133" i="13"/>
  <c r="R133" i="13"/>
  <c r="V133" i="13"/>
  <c r="K133" i="13"/>
  <c r="P133" i="13"/>
  <c r="U133" i="13"/>
  <c r="L133" i="13"/>
  <c r="Q133" i="13"/>
  <c r="W133" i="13"/>
  <c r="O133" i="13"/>
  <c r="S133" i="13"/>
  <c r="T133" i="13"/>
  <c r="M133" i="13"/>
  <c r="I133" i="13"/>
  <c r="C29" i="13"/>
  <c r="L29" i="13"/>
  <c r="P29" i="13"/>
  <c r="T29" i="13"/>
  <c r="N29" i="13"/>
  <c r="S29" i="13"/>
  <c r="J29" i="13"/>
  <c r="O29" i="13"/>
  <c r="U29" i="13"/>
  <c r="K29" i="13"/>
  <c r="V29" i="13"/>
  <c r="M29" i="13"/>
  <c r="W29" i="13"/>
  <c r="Q29" i="13"/>
  <c r="R29" i="13"/>
  <c r="I29" i="13"/>
  <c r="K80" i="13"/>
  <c r="O80" i="13"/>
  <c r="S80" i="13"/>
  <c r="W80" i="13"/>
  <c r="L80" i="13"/>
  <c r="Q80" i="13"/>
  <c r="V80" i="13"/>
  <c r="P80" i="13"/>
  <c r="J80" i="13"/>
  <c r="R80" i="13"/>
  <c r="M80" i="13"/>
  <c r="T80" i="13"/>
  <c r="N80" i="13"/>
  <c r="U80" i="13"/>
  <c r="I80" i="13"/>
  <c r="M108" i="13"/>
  <c r="Q108" i="13"/>
  <c r="U108" i="13"/>
  <c r="L108" i="13"/>
  <c r="R108" i="13"/>
  <c r="W108" i="13"/>
  <c r="N108" i="13"/>
  <c r="S108" i="13"/>
  <c r="J108" i="13"/>
  <c r="O108" i="13"/>
  <c r="T108" i="13"/>
  <c r="K108" i="13"/>
  <c r="P108" i="13"/>
  <c r="I108" i="13"/>
  <c r="V108" i="13"/>
  <c r="K121" i="13"/>
  <c r="O121" i="13"/>
  <c r="S121" i="13"/>
  <c r="W121" i="13"/>
  <c r="L121" i="13"/>
  <c r="Q121" i="13"/>
  <c r="V121" i="13"/>
  <c r="M121" i="13"/>
  <c r="R121" i="13"/>
  <c r="N121" i="13"/>
  <c r="T121" i="13"/>
  <c r="J121" i="13"/>
  <c r="I121" i="13"/>
  <c r="P121" i="13"/>
  <c r="U121" i="13"/>
  <c r="F34" i="13"/>
  <c r="L34" i="13"/>
  <c r="P34" i="13"/>
  <c r="T34" i="13"/>
  <c r="T33" i="13" s="1"/>
  <c r="M34" i="13"/>
  <c r="R34" i="13"/>
  <c r="W34" i="13"/>
  <c r="N34" i="13"/>
  <c r="N33" i="13" s="1"/>
  <c r="S34" i="13"/>
  <c r="O34" i="13"/>
  <c r="Q34" i="13"/>
  <c r="Q33" i="13" s="1"/>
  <c r="K34" i="13"/>
  <c r="U34" i="13"/>
  <c r="V34" i="13"/>
  <c r="J34" i="13"/>
  <c r="J33" i="13" s="1"/>
  <c r="I34" i="13"/>
  <c r="L59" i="13"/>
  <c r="P59" i="13"/>
  <c r="T59" i="13"/>
  <c r="M59" i="13"/>
  <c r="Q59" i="13"/>
  <c r="U59" i="13"/>
  <c r="N59" i="13"/>
  <c r="V59" i="13"/>
  <c r="O59" i="13"/>
  <c r="W59" i="13"/>
  <c r="S59" i="13"/>
  <c r="J59" i="13"/>
  <c r="K59" i="13"/>
  <c r="R59" i="13"/>
  <c r="I59" i="13"/>
  <c r="L85" i="13"/>
  <c r="P85" i="13"/>
  <c r="T85" i="13"/>
  <c r="K85" i="13"/>
  <c r="Q85" i="13"/>
  <c r="V85" i="13"/>
  <c r="N85" i="13"/>
  <c r="U85" i="13"/>
  <c r="O85" i="13"/>
  <c r="W85" i="13"/>
  <c r="J85" i="13"/>
  <c r="R85" i="13"/>
  <c r="M85" i="13"/>
  <c r="S85" i="13"/>
  <c r="I85" i="13"/>
  <c r="L134" i="13"/>
  <c r="P134" i="13"/>
  <c r="T134" i="13"/>
  <c r="M134" i="13"/>
  <c r="R134" i="13"/>
  <c r="W134" i="13"/>
  <c r="N134" i="13"/>
  <c r="S134" i="13"/>
  <c r="I134" i="13"/>
  <c r="K134" i="13"/>
  <c r="V134" i="13"/>
  <c r="O134" i="13"/>
  <c r="Q134" i="13"/>
  <c r="J134" i="13"/>
  <c r="U134" i="13"/>
  <c r="L26" i="13"/>
  <c r="M26" i="13"/>
  <c r="Q26" i="13"/>
  <c r="U26" i="13"/>
  <c r="J26" i="13"/>
  <c r="N26" i="13"/>
  <c r="R26" i="13"/>
  <c r="V26" i="13"/>
  <c r="K26" i="13"/>
  <c r="T26" i="13"/>
  <c r="T23" i="13" s="1"/>
  <c r="O26" i="13"/>
  <c r="W26" i="13"/>
  <c r="P26" i="13"/>
  <c r="S26" i="13"/>
  <c r="I26" i="13"/>
  <c r="C30" i="13"/>
  <c r="J30" i="13"/>
  <c r="N30" i="13"/>
  <c r="R30" i="13"/>
  <c r="V30" i="13"/>
  <c r="K30" i="13"/>
  <c r="P30" i="13"/>
  <c r="U30" i="13"/>
  <c r="L30" i="13"/>
  <c r="Q30" i="13"/>
  <c r="W30" i="13"/>
  <c r="S30" i="13"/>
  <c r="T30" i="13"/>
  <c r="O30" i="13"/>
  <c r="M30" i="13"/>
  <c r="I30" i="13"/>
  <c r="J35" i="13"/>
  <c r="N35" i="13"/>
  <c r="R35" i="13"/>
  <c r="V35" i="13"/>
  <c r="O35" i="13"/>
  <c r="T35" i="13"/>
  <c r="K35" i="13"/>
  <c r="P35" i="13"/>
  <c r="U35" i="13"/>
  <c r="L35" i="13"/>
  <c r="W35" i="13"/>
  <c r="M35" i="13"/>
  <c r="S35" i="13"/>
  <c r="Q35" i="13"/>
  <c r="I35" i="13"/>
  <c r="J46" i="13"/>
  <c r="N46" i="13"/>
  <c r="R46" i="13"/>
  <c r="V46" i="13"/>
  <c r="M46" i="13"/>
  <c r="S46" i="13"/>
  <c r="O46" i="13"/>
  <c r="T46" i="13"/>
  <c r="P46" i="13"/>
  <c r="Q46" i="13"/>
  <c r="W46" i="13"/>
  <c r="K46" i="13"/>
  <c r="L46" i="13"/>
  <c r="I46" i="13"/>
  <c r="U46" i="13"/>
  <c r="J51" i="13"/>
  <c r="N51" i="13"/>
  <c r="R51" i="13"/>
  <c r="V51" i="13"/>
  <c r="K51" i="13"/>
  <c r="K47" i="13" s="1"/>
  <c r="P51" i="13"/>
  <c r="U51" i="13"/>
  <c r="L51" i="13"/>
  <c r="Q51" i="13"/>
  <c r="W51" i="13"/>
  <c r="M51" i="13"/>
  <c r="O51" i="13"/>
  <c r="S51" i="13"/>
  <c r="S47" i="13" s="1"/>
  <c r="T51" i="13"/>
  <c r="I51" i="13"/>
  <c r="J55" i="13"/>
  <c r="N55" i="13"/>
  <c r="M55" i="13"/>
  <c r="R55" i="13"/>
  <c r="V55" i="13"/>
  <c r="O55" i="13"/>
  <c r="S55" i="13"/>
  <c r="W55" i="13"/>
  <c r="K55" i="13"/>
  <c r="T55" i="13"/>
  <c r="L55" i="13"/>
  <c r="U55" i="13"/>
  <c r="Q55" i="13"/>
  <c r="I55" i="13"/>
  <c r="P55" i="13"/>
  <c r="J60" i="13"/>
  <c r="N60" i="13"/>
  <c r="R60" i="13"/>
  <c r="V60" i="13"/>
  <c r="K60" i="13"/>
  <c r="O60" i="13"/>
  <c r="S60" i="13"/>
  <c r="W60" i="13"/>
  <c r="P60" i="13"/>
  <c r="P57" i="13" s="1"/>
  <c r="Q60" i="13"/>
  <c r="U60" i="13"/>
  <c r="L60" i="13"/>
  <c r="M60" i="13"/>
  <c r="I60" i="13"/>
  <c r="T60" i="13"/>
  <c r="L73" i="13"/>
  <c r="P73" i="13"/>
  <c r="T73" i="13"/>
  <c r="M73" i="13"/>
  <c r="Q73" i="13"/>
  <c r="U73" i="13"/>
  <c r="J73" i="13"/>
  <c r="R73" i="13"/>
  <c r="K73" i="13"/>
  <c r="S73" i="13"/>
  <c r="O73" i="13"/>
  <c r="V73" i="13"/>
  <c r="W73" i="13"/>
  <c r="N73" i="13"/>
  <c r="I73" i="13"/>
  <c r="M77" i="13"/>
  <c r="Q77" i="13"/>
  <c r="U77" i="13"/>
  <c r="J77" i="13"/>
  <c r="O77" i="13"/>
  <c r="T77" i="13"/>
  <c r="K77" i="13"/>
  <c r="P77" i="13"/>
  <c r="V77" i="13"/>
  <c r="S77" i="13"/>
  <c r="L77" i="13"/>
  <c r="W77" i="13"/>
  <c r="N77" i="13"/>
  <c r="R77" i="13"/>
  <c r="I77" i="13"/>
  <c r="J82" i="13"/>
  <c r="N82" i="13"/>
  <c r="N81" i="13" s="1"/>
  <c r="R82" i="13"/>
  <c r="R81" i="13" s="1"/>
  <c r="V82" i="13"/>
  <c r="V81" i="13" s="1"/>
  <c r="K82" i="13"/>
  <c r="K81" i="13" s="1"/>
  <c r="P82" i="13"/>
  <c r="P81" i="13" s="1"/>
  <c r="U82" i="13"/>
  <c r="U81" i="13" s="1"/>
  <c r="M82" i="13"/>
  <c r="M81" i="13" s="1"/>
  <c r="T82" i="13"/>
  <c r="T81" i="13" s="1"/>
  <c r="O82" i="13"/>
  <c r="O81" i="13" s="1"/>
  <c r="W82" i="13"/>
  <c r="W81" i="13" s="1"/>
  <c r="Q82" i="13"/>
  <c r="Q81" i="13" s="1"/>
  <c r="L82" i="13"/>
  <c r="S82" i="13"/>
  <c r="S81" i="13" s="1"/>
  <c r="I82" i="13"/>
  <c r="I81" i="13" s="1"/>
  <c r="L95" i="13"/>
  <c r="P95" i="13"/>
  <c r="T95" i="13"/>
  <c r="J95" i="13"/>
  <c r="O95" i="13"/>
  <c r="U95" i="13"/>
  <c r="K95" i="13"/>
  <c r="R95" i="13"/>
  <c r="M95" i="13"/>
  <c r="S95" i="13"/>
  <c r="N95" i="13"/>
  <c r="V95" i="13"/>
  <c r="Q95" i="13"/>
  <c r="I95" i="13"/>
  <c r="W95" i="13"/>
  <c r="K100" i="13"/>
  <c r="O100" i="13"/>
  <c r="S100" i="13"/>
  <c r="W100" i="13"/>
  <c r="W96" i="13" s="1"/>
  <c r="M100" i="13"/>
  <c r="R100" i="13"/>
  <c r="R96" i="13" s="1"/>
  <c r="N100" i="13"/>
  <c r="T100" i="13"/>
  <c r="J100" i="13"/>
  <c r="P100" i="13"/>
  <c r="U100" i="13"/>
  <c r="L100" i="13"/>
  <c r="Q100" i="13"/>
  <c r="I100" i="13"/>
  <c r="V100" i="13"/>
  <c r="K104" i="13"/>
  <c r="O104" i="13"/>
  <c r="S104" i="13"/>
  <c r="W104" i="13"/>
  <c r="J104" i="13"/>
  <c r="P104" i="13"/>
  <c r="U104" i="13"/>
  <c r="L104" i="13"/>
  <c r="Q104" i="13"/>
  <c r="V104" i="13"/>
  <c r="M104" i="13"/>
  <c r="R104" i="13"/>
  <c r="I104" i="13"/>
  <c r="N104" i="13"/>
  <c r="T104" i="13"/>
  <c r="K109" i="13"/>
  <c r="O109" i="13"/>
  <c r="S109" i="13"/>
  <c r="W109" i="13"/>
  <c r="N109" i="13"/>
  <c r="T109" i="13"/>
  <c r="J109" i="13"/>
  <c r="P109" i="13"/>
  <c r="U109" i="13"/>
  <c r="L109" i="13"/>
  <c r="Q109" i="13"/>
  <c r="V109" i="13"/>
  <c r="R109" i="13"/>
  <c r="I109" i="13"/>
  <c r="M109" i="13"/>
  <c r="M122" i="13"/>
  <c r="M120" i="13" s="1"/>
  <c r="M117" i="13" s="1"/>
  <c r="M135" i="13" s="1"/>
  <c r="Q122" i="13"/>
  <c r="U122" i="13"/>
  <c r="U120" i="13" s="1"/>
  <c r="U117" i="13" s="1"/>
  <c r="U135" i="13" s="1"/>
  <c r="N122" i="13"/>
  <c r="S122" i="13"/>
  <c r="J122" i="13"/>
  <c r="O122" i="13"/>
  <c r="T122" i="13"/>
  <c r="K122" i="13"/>
  <c r="P122" i="13"/>
  <c r="V122" i="13"/>
  <c r="R122" i="13"/>
  <c r="W122" i="13"/>
  <c r="L122" i="13"/>
  <c r="I122" i="13"/>
  <c r="M126" i="13"/>
  <c r="Q126" i="13"/>
  <c r="U126" i="13"/>
  <c r="L126" i="13"/>
  <c r="R126" i="13"/>
  <c r="W126" i="13"/>
  <c r="N126" i="13"/>
  <c r="S126" i="13"/>
  <c r="P126" i="13"/>
  <c r="J126" i="13"/>
  <c r="T126" i="13"/>
  <c r="K126" i="13"/>
  <c r="V126" i="13"/>
  <c r="I126" i="13"/>
  <c r="O126" i="13"/>
  <c r="J131" i="13"/>
  <c r="J130" i="13" s="1"/>
  <c r="N131" i="13"/>
  <c r="N130" i="13" s="1"/>
  <c r="R131" i="13"/>
  <c r="R130" i="13" s="1"/>
  <c r="V131" i="13"/>
  <c r="V130" i="13" s="1"/>
  <c r="L131" i="13"/>
  <c r="Q131" i="13"/>
  <c r="W131" i="13"/>
  <c r="W130" i="13" s="1"/>
  <c r="M131" i="13"/>
  <c r="M130" i="13" s="1"/>
  <c r="S131" i="13"/>
  <c r="K131" i="13"/>
  <c r="U131" i="13"/>
  <c r="U130" i="13" s="1"/>
  <c r="O131" i="13"/>
  <c r="I131" i="13"/>
  <c r="I130" i="13" s="1"/>
  <c r="P131" i="13"/>
  <c r="P130" i="13" s="1"/>
  <c r="T131" i="13"/>
  <c r="H51" i="50"/>
  <c r="H52" i="50" s="1"/>
  <c r="H32" i="50"/>
  <c r="I16" i="50"/>
  <c r="I30" i="50" s="1"/>
  <c r="H29" i="4"/>
  <c r="D26" i="4"/>
  <c r="H30" i="4"/>
  <c r="H25" i="4"/>
  <c r="E27" i="4"/>
  <c r="D10" i="4"/>
  <c r="C12" i="49"/>
  <c r="J77" i="3"/>
  <c r="J76" i="3"/>
  <c r="J75" i="3"/>
  <c r="J73" i="3" s="1"/>
  <c r="J74" i="3"/>
  <c r="J72" i="3"/>
  <c r="J68" i="3"/>
  <c r="H77" i="3"/>
  <c r="H76" i="3"/>
  <c r="H75" i="3"/>
  <c r="H74" i="3"/>
  <c r="H73" i="3" s="1"/>
  <c r="H72" i="3"/>
  <c r="H68" i="3"/>
  <c r="F77" i="3"/>
  <c r="F76" i="3"/>
  <c r="F75" i="3"/>
  <c r="F74" i="3"/>
  <c r="F73" i="3"/>
  <c r="F72" i="3"/>
  <c r="F68" i="3"/>
  <c r="D77" i="3"/>
  <c r="D76" i="3"/>
  <c r="D75" i="3"/>
  <c r="D74" i="3"/>
  <c r="D73" i="3" s="1"/>
  <c r="D72" i="3"/>
  <c r="D68" i="3"/>
  <c r="B77" i="3"/>
  <c r="B72" i="3"/>
  <c r="J62" i="3"/>
  <c r="J61" i="3"/>
  <c r="J60" i="3"/>
  <c r="J59" i="3"/>
  <c r="J58" i="3"/>
  <c r="J57" i="3"/>
  <c r="J53" i="3"/>
  <c r="H62" i="3"/>
  <c r="H61" i="3"/>
  <c r="H60" i="3"/>
  <c r="H59" i="3"/>
  <c r="H58" i="3" s="1"/>
  <c r="H57" i="3"/>
  <c r="H53" i="3"/>
  <c r="F62" i="3"/>
  <c r="F61" i="3"/>
  <c r="F60" i="3"/>
  <c r="F59" i="3"/>
  <c r="F58" i="3" s="1"/>
  <c r="F57" i="3"/>
  <c r="F53" i="3"/>
  <c r="D62" i="3"/>
  <c r="D61" i="3"/>
  <c r="D60" i="3"/>
  <c r="D59" i="3"/>
  <c r="D58" i="3" s="1"/>
  <c r="D57" i="3"/>
  <c r="D53" i="3"/>
  <c r="B62" i="3"/>
  <c r="B57" i="3"/>
  <c r="J47" i="3"/>
  <c r="J46" i="3"/>
  <c r="J45" i="3"/>
  <c r="J44" i="3"/>
  <c r="J43" i="3" s="1"/>
  <c r="J42" i="3"/>
  <c r="J38" i="3"/>
  <c r="H47" i="3"/>
  <c r="H46" i="3"/>
  <c r="H45" i="3"/>
  <c r="H44" i="3"/>
  <c r="H43" i="3" s="1"/>
  <c r="H42" i="3"/>
  <c r="F47" i="3"/>
  <c r="F46" i="3"/>
  <c r="F45" i="3"/>
  <c r="F44" i="3"/>
  <c r="F43" i="3" s="1"/>
  <c r="F42" i="3"/>
  <c r="F38" i="3"/>
  <c r="D47" i="3"/>
  <c r="D46" i="3"/>
  <c r="D45" i="3"/>
  <c r="D44" i="3"/>
  <c r="D43" i="3" s="1"/>
  <c r="D42" i="3"/>
  <c r="D38" i="3"/>
  <c r="B47" i="3"/>
  <c r="B42" i="3"/>
  <c r="J32" i="3"/>
  <c r="J31" i="3"/>
  <c r="J30" i="3"/>
  <c r="J29" i="3"/>
  <c r="J28" i="3"/>
  <c r="J27" i="3"/>
  <c r="J23" i="3"/>
  <c r="H32" i="3"/>
  <c r="H31" i="3"/>
  <c r="H30" i="3"/>
  <c r="H29" i="3"/>
  <c r="H28" i="3" s="1"/>
  <c r="H27" i="3"/>
  <c r="H23" i="3"/>
  <c r="F32" i="3"/>
  <c r="F31" i="3"/>
  <c r="F30" i="3"/>
  <c r="F29" i="3"/>
  <c r="F28" i="3" s="1"/>
  <c r="F27" i="3"/>
  <c r="F23" i="3"/>
  <c r="D32" i="3"/>
  <c r="D31" i="3"/>
  <c r="D30" i="3"/>
  <c r="D28" i="3" s="1"/>
  <c r="D29" i="3"/>
  <c r="D27" i="3"/>
  <c r="D23" i="3"/>
  <c r="B32" i="3"/>
  <c r="B27" i="3"/>
  <c r="J17" i="3"/>
  <c r="H17" i="3"/>
  <c r="F17" i="3"/>
  <c r="D17" i="3"/>
  <c r="B17" i="3"/>
  <c r="B13" i="3"/>
  <c r="J12" i="3"/>
  <c r="H12" i="3"/>
  <c r="F12" i="3"/>
  <c r="D12" i="3"/>
  <c r="B12" i="3"/>
  <c r="J8" i="3"/>
  <c r="H8" i="3"/>
  <c r="F8" i="3"/>
  <c r="D8" i="3"/>
  <c r="D103" i="43"/>
  <c r="E103" i="43"/>
  <c r="F103" i="43"/>
  <c r="G103" i="43"/>
  <c r="H103" i="43"/>
  <c r="C103" i="43"/>
  <c r="C95" i="43"/>
  <c r="D55" i="43"/>
  <c r="D73" i="43" s="1"/>
  <c r="E55" i="43"/>
  <c r="E73" i="43" s="1"/>
  <c r="L73" i="43" s="1"/>
  <c r="F55" i="43"/>
  <c r="F73" i="43" s="1"/>
  <c r="G55" i="43"/>
  <c r="H55" i="43"/>
  <c r="D56" i="43"/>
  <c r="E56" i="43"/>
  <c r="F56" i="43"/>
  <c r="G56" i="43"/>
  <c r="G74" i="43" s="1"/>
  <c r="H56" i="43"/>
  <c r="H74" i="43" s="1"/>
  <c r="D57" i="43"/>
  <c r="D75" i="43" s="1"/>
  <c r="E57" i="43"/>
  <c r="E75" i="43" s="1"/>
  <c r="F57" i="43"/>
  <c r="G57" i="43"/>
  <c r="H57" i="43"/>
  <c r="H75" i="43" s="1"/>
  <c r="D58" i="43"/>
  <c r="E58" i="43"/>
  <c r="E76" i="43" s="1"/>
  <c r="F58" i="43"/>
  <c r="F76" i="43" s="1"/>
  <c r="G58" i="43"/>
  <c r="G76" i="43" s="1"/>
  <c r="H58" i="43"/>
  <c r="H76" i="43" s="1"/>
  <c r="D59" i="43"/>
  <c r="E59" i="43"/>
  <c r="F59" i="43"/>
  <c r="G59" i="43"/>
  <c r="H59" i="43"/>
  <c r="D60" i="43"/>
  <c r="E60" i="43"/>
  <c r="F60" i="43"/>
  <c r="G60" i="43"/>
  <c r="H60" i="43"/>
  <c r="D61" i="43"/>
  <c r="E61" i="43"/>
  <c r="F61" i="43"/>
  <c r="G61" i="43"/>
  <c r="H61" i="43"/>
  <c r="D62" i="43"/>
  <c r="E62" i="43"/>
  <c r="F62" i="43"/>
  <c r="G62" i="43"/>
  <c r="G80" i="43" s="1"/>
  <c r="H62" i="43"/>
  <c r="D63" i="43"/>
  <c r="E63" i="43"/>
  <c r="F63" i="43"/>
  <c r="G63" i="43"/>
  <c r="H63" i="43"/>
  <c r="D65" i="43"/>
  <c r="E65" i="43"/>
  <c r="F65" i="43"/>
  <c r="G65" i="43"/>
  <c r="G64" i="43" s="1"/>
  <c r="H65" i="43"/>
  <c r="D66" i="43"/>
  <c r="E66" i="43"/>
  <c r="F66" i="43"/>
  <c r="G66" i="43"/>
  <c r="H66" i="43"/>
  <c r="D67" i="43"/>
  <c r="E67" i="43"/>
  <c r="F67" i="43"/>
  <c r="G67" i="43"/>
  <c r="H67" i="43"/>
  <c r="D68" i="43"/>
  <c r="E68" i="43"/>
  <c r="F68" i="43"/>
  <c r="G68" i="43"/>
  <c r="H68" i="43"/>
  <c r="D69" i="43"/>
  <c r="E69" i="43"/>
  <c r="F69" i="43"/>
  <c r="G69" i="43"/>
  <c r="H69" i="43"/>
  <c r="D70" i="43"/>
  <c r="E70" i="43"/>
  <c r="F70" i="43"/>
  <c r="G70" i="43"/>
  <c r="H70" i="43"/>
  <c r="G73" i="43"/>
  <c r="N73" i="43" s="1"/>
  <c r="H73" i="43"/>
  <c r="D74" i="43"/>
  <c r="E74" i="43"/>
  <c r="L74" i="43" s="1"/>
  <c r="F74" i="43"/>
  <c r="F75" i="43"/>
  <c r="G75" i="43"/>
  <c r="D76" i="43"/>
  <c r="D77" i="43"/>
  <c r="E77" i="43"/>
  <c r="F77" i="43"/>
  <c r="G77" i="43"/>
  <c r="H77" i="43"/>
  <c r="D80" i="43"/>
  <c r="E80" i="43"/>
  <c r="F80" i="43"/>
  <c r="H80" i="43"/>
  <c r="D86" i="43"/>
  <c r="E86" i="43"/>
  <c r="F86" i="43"/>
  <c r="G86" i="43"/>
  <c r="H86" i="43"/>
  <c r="C76" i="43"/>
  <c r="J76" i="43" s="1"/>
  <c r="C68" i="43"/>
  <c r="C67" i="43"/>
  <c r="C66" i="43"/>
  <c r="C65" i="43"/>
  <c r="C63" i="43"/>
  <c r="C62" i="43"/>
  <c r="C59" i="43"/>
  <c r="C61" i="43"/>
  <c r="C60" i="43"/>
  <c r="C56" i="43"/>
  <c r="C74" i="43" s="1"/>
  <c r="J74" i="43" s="1"/>
  <c r="C57" i="43"/>
  <c r="C75" i="43" s="1"/>
  <c r="J75" i="43" s="1"/>
  <c r="C58" i="43"/>
  <c r="C55" i="43"/>
  <c r="C73" i="43" s="1"/>
  <c r="C52" i="43"/>
  <c r="N54" i="47"/>
  <c r="N53" i="47"/>
  <c r="N52" i="47"/>
  <c r="N51" i="47"/>
  <c r="O51" i="47" s="1"/>
  <c r="C51" i="47" s="1"/>
  <c r="N50" i="47"/>
  <c r="O50" i="47" s="1"/>
  <c r="C50" i="47" s="1"/>
  <c r="N49" i="47"/>
  <c r="N48" i="47"/>
  <c r="O48" i="47" s="1"/>
  <c r="C48" i="47" s="1"/>
  <c r="N47" i="47"/>
  <c r="N55" i="47" s="1"/>
  <c r="N57" i="47" s="1"/>
  <c r="N45" i="47"/>
  <c r="N44" i="47"/>
  <c r="N26" i="47"/>
  <c r="N25" i="47"/>
  <c r="N24" i="47"/>
  <c r="N22" i="47"/>
  <c r="N27" i="47" s="1"/>
  <c r="N29" i="47" s="1"/>
  <c r="N21" i="47"/>
  <c r="O21" i="47" s="1"/>
  <c r="C21" i="47" s="1"/>
  <c r="N20" i="47"/>
  <c r="O20" i="47" s="1"/>
  <c r="C20" i="47" s="1"/>
  <c r="N19" i="47"/>
  <c r="N17" i="47"/>
  <c r="O17" i="47" s="1"/>
  <c r="N14" i="47"/>
  <c r="N11" i="47"/>
  <c r="O11" i="47" s="1"/>
  <c r="N10" i="47"/>
  <c r="K61" i="47"/>
  <c r="L61" i="47" s="1"/>
  <c r="K53" i="47"/>
  <c r="L53" i="47" s="1"/>
  <c r="K52" i="47"/>
  <c r="K45" i="47"/>
  <c r="K33" i="47"/>
  <c r="K25" i="47"/>
  <c r="K24" i="47"/>
  <c r="K27" i="47" s="1"/>
  <c r="K29" i="47" s="1"/>
  <c r="K17" i="47"/>
  <c r="K11" i="47"/>
  <c r="K10" i="47"/>
  <c r="H61" i="47"/>
  <c r="H53" i="47"/>
  <c r="H55" i="47" s="1"/>
  <c r="H57" i="47" s="1"/>
  <c r="H52" i="47"/>
  <c r="H45" i="47"/>
  <c r="I45" i="47" s="1"/>
  <c r="H33" i="47"/>
  <c r="H25" i="47"/>
  <c r="H24" i="47"/>
  <c r="H27" i="47" s="1"/>
  <c r="H29" i="47" s="1"/>
  <c r="H17" i="47"/>
  <c r="H11" i="47"/>
  <c r="H10" i="47"/>
  <c r="I10" i="47" s="1"/>
  <c r="E61" i="47"/>
  <c r="F61" i="47" s="1"/>
  <c r="E53" i="47"/>
  <c r="E52" i="47"/>
  <c r="E45" i="47"/>
  <c r="E33" i="47"/>
  <c r="F33" i="47" s="1"/>
  <c r="E25" i="47"/>
  <c r="E24" i="47"/>
  <c r="F24" i="47" s="1"/>
  <c r="E17" i="47"/>
  <c r="E11" i="47"/>
  <c r="F11" i="47" s="1"/>
  <c r="E10" i="47"/>
  <c r="F10" i="47" s="1"/>
  <c r="N54" i="46"/>
  <c r="N53" i="46"/>
  <c r="N52" i="46"/>
  <c r="N51" i="46"/>
  <c r="O51" i="46" s="1"/>
  <c r="C51" i="46" s="1"/>
  <c r="N50" i="46"/>
  <c r="N49" i="46"/>
  <c r="N55" i="46" s="1"/>
  <c r="N57" i="46" s="1"/>
  <c r="N48" i="46"/>
  <c r="N47" i="46"/>
  <c r="N45" i="46"/>
  <c r="O45" i="46" s="1"/>
  <c r="N44" i="46"/>
  <c r="N26" i="46"/>
  <c r="N25" i="46"/>
  <c r="N24" i="46"/>
  <c r="N22" i="46"/>
  <c r="N21" i="46"/>
  <c r="N20" i="46"/>
  <c r="N27" i="46" s="1"/>
  <c r="N29" i="46" s="1"/>
  <c r="N19" i="46"/>
  <c r="N17" i="46"/>
  <c r="N14" i="46"/>
  <c r="O14" i="46" s="1"/>
  <c r="O12" i="46" s="1"/>
  <c r="C12" i="46" s="1"/>
  <c r="N11" i="46"/>
  <c r="N10" i="46"/>
  <c r="O10" i="46" s="1"/>
  <c r="K61" i="46"/>
  <c r="K53" i="46"/>
  <c r="K52" i="46"/>
  <c r="K45" i="46"/>
  <c r="K33" i="46"/>
  <c r="K25" i="46"/>
  <c r="L25" i="46" s="1"/>
  <c r="K24" i="46"/>
  <c r="K17" i="46"/>
  <c r="L17" i="46" s="1"/>
  <c r="K11" i="46"/>
  <c r="L11" i="46" s="1"/>
  <c r="K10" i="46"/>
  <c r="L10" i="46" s="1"/>
  <c r="H61" i="46"/>
  <c r="H53" i="46"/>
  <c r="I53" i="46" s="1"/>
  <c r="H52" i="46"/>
  <c r="I52" i="46" s="1"/>
  <c r="I46" i="46" s="1"/>
  <c r="H45" i="46"/>
  <c r="H33" i="46"/>
  <c r="H25" i="46"/>
  <c r="I25" i="46" s="1"/>
  <c r="H24" i="46"/>
  <c r="H17" i="46"/>
  <c r="I17" i="46" s="1"/>
  <c r="H11" i="46"/>
  <c r="H10" i="46"/>
  <c r="I10" i="46" s="1"/>
  <c r="E61" i="46"/>
  <c r="E53" i="46"/>
  <c r="E52" i="46"/>
  <c r="E45" i="46"/>
  <c r="E33" i="46"/>
  <c r="F33" i="46" s="1"/>
  <c r="C33" i="46" s="1"/>
  <c r="E25" i="46"/>
  <c r="F25" i="46" s="1"/>
  <c r="E24" i="46"/>
  <c r="E17" i="46"/>
  <c r="E11" i="46"/>
  <c r="F11" i="46" s="1"/>
  <c r="E10" i="46"/>
  <c r="N54" i="45"/>
  <c r="N53" i="45"/>
  <c r="N52" i="45"/>
  <c r="N51" i="45"/>
  <c r="O51" i="45" s="1"/>
  <c r="C51" i="45" s="1"/>
  <c r="N50" i="45"/>
  <c r="N49" i="45"/>
  <c r="N48" i="45"/>
  <c r="O48" i="45" s="1"/>
  <c r="C48" i="45" s="1"/>
  <c r="N47" i="45"/>
  <c r="N45" i="45"/>
  <c r="N44" i="45"/>
  <c r="N26" i="45"/>
  <c r="O26" i="45" s="1"/>
  <c r="C26" i="45" s="1"/>
  <c r="N25" i="45"/>
  <c r="N24" i="45"/>
  <c r="N22" i="45"/>
  <c r="O22" i="45" s="1"/>
  <c r="C22" i="45" s="1"/>
  <c r="N21" i="45"/>
  <c r="O21" i="45" s="1"/>
  <c r="C21" i="45" s="1"/>
  <c r="N20" i="45"/>
  <c r="N19" i="45"/>
  <c r="N27" i="45" s="1"/>
  <c r="N29" i="45" s="1"/>
  <c r="N17" i="45"/>
  <c r="N14" i="45"/>
  <c r="O14" i="45" s="1"/>
  <c r="O12" i="45" s="1"/>
  <c r="C12" i="45" s="1"/>
  <c r="N11" i="45"/>
  <c r="N10" i="45"/>
  <c r="O10" i="45" s="1"/>
  <c r="K61" i="45"/>
  <c r="L61" i="45" s="1"/>
  <c r="K53" i="45"/>
  <c r="K52" i="45"/>
  <c r="K45" i="45"/>
  <c r="K33" i="45"/>
  <c r="K25" i="45"/>
  <c r="K24" i="45"/>
  <c r="L24" i="45" s="1"/>
  <c r="L18" i="45" s="1"/>
  <c r="K17" i="45"/>
  <c r="K11" i="45"/>
  <c r="K10" i="45"/>
  <c r="H61" i="45"/>
  <c r="I61" i="45" s="1"/>
  <c r="H57" i="45"/>
  <c r="H53" i="45"/>
  <c r="H52" i="45"/>
  <c r="H45" i="45"/>
  <c r="I45" i="45" s="1"/>
  <c r="H33" i="45"/>
  <c r="H25" i="45"/>
  <c r="H24" i="45"/>
  <c r="H27" i="45" s="1"/>
  <c r="H29" i="45" s="1"/>
  <c r="H17" i="45"/>
  <c r="H11" i="45"/>
  <c r="H10" i="45"/>
  <c r="E61" i="45"/>
  <c r="F61" i="45" s="1"/>
  <c r="E53" i="45"/>
  <c r="E52" i="45"/>
  <c r="E45" i="45"/>
  <c r="E33" i="45"/>
  <c r="F33" i="45" s="1"/>
  <c r="E25" i="45"/>
  <c r="E24" i="45"/>
  <c r="F24" i="45" s="1"/>
  <c r="E17" i="45"/>
  <c r="E11" i="45"/>
  <c r="F11" i="45" s="1"/>
  <c r="E10" i="45"/>
  <c r="F10" i="45" s="1"/>
  <c r="O52" i="45"/>
  <c r="O20" i="45"/>
  <c r="C20" i="45" s="1"/>
  <c r="L11" i="45"/>
  <c r="E55" i="45"/>
  <c r="E57" i="45" s="1"/>
  <c r="N54" i="44"/>
  <c r="N53" i="44"/>
  <c r="N52" i="44"/>
  <c r="N51" i="44"/>
  <c r="O51" i="44" s="1"/>
  <c r="C51" i="44" s="1"/>
  <c r="N50" i="44"/>
  <c r="N49" i="44"/>
  <c r="O49" i="44" s="1"/>
  <c r="C49" i="44" s="1"/>
  <c r="N48" i="44"/>
  <c r="N47" i="44"/>
  <c r="N45" i="44"/>
  <c r="O45" i="44" s="1"/>
  <c r="N44" i="44"/>
  <c r="N26" i="44"/>
  <c r="N25" i="44"/>
  <c r="N24" i="44"/>
  <c r="N22" i="44"/>
  <c r="N21" i="44"/>
  <c r="N20" i="44"/>
  <c r="N27" i="44" s="1"/>
  <c r="N29" i="44" s="1"/>
  <c r="N19" i="44"/>
  <c r="N17" i="44"/>
  <c r="N14" i="44"/>
  <c r="O14" i="44" s="1"/>
  <c r="N11" i="44"/>
  <c r="N10" i="44"/>
  <c r="K61" i="44"/>
  <c r="K53" i="44"/>
  <c r="K52" i="44"/>
  <c r="K45" i="44"/>
  <c r="K33" i="44"/>
  <c r="K25" i="44"/>
  <c r="K27" i="44" s="1"/>
  <c r="K29" i="44" s="1"/>
  <c r="K24" i="44"/>
  <c r="K17" i="44"/>
  <c r="L17" i="44" s="1"/>
  <c r="K11" i="44"/>
  <c r="K10" i="44"/>
  <c r="H61" i="44"/>
  <c r="H53" i="44"/>
  <c r="H52" i="44"/>
  <c r="I52" i="44" s="1"/>
  <c r="I46" i="44" s="1"/>
  <c r="H45" i="44"/>
  <c r="H33" i="44"/>
  <c r="I33" i="44" s="1"/>
  <c r="H25" i="44"/>
  <c r="H24" i="44"/>
  <c r="H27" i="44" s="1"/>
  <c r="H29" i="44" s="1"/>
  <c r="H17" i="44"/>
  <c r="H11" i="44"/>
  <c r="H10" i="44"/>
  <c r="E61" i="44"/>
  <c r="E53" i="44"/>
  <c r="E52" i="44"/>
  <c r="E45" i="44"/>
  <c r="E33" i="44"/>
  <c r="E25" i="44"/>
  <c r="E27" i="44" s="1"/>
  <c r="E29" i="44" s="1"/>
  <c r="E24" i="44"/>
  <c r="E17" i="44"/>
  <c r="E11" i="44"/>
  <c r="F11" i="44" s="1"/>
  <c r="E10" i="44"/>
  <c r="F10" i="44" s="1"/>
  <c r="M60" i="47"/>
  <c r="M59" i="47"/>
  <c r="M58" i="47"/>
  <c r="M57" i="47"/>
  <c r="M55" i="47"/>
  <c r="M54" i="47"/>
  <c r="M53" i="47"/>
  <c r="M52" i="47"/>
  <c r="O52" i="47" s="1"/>
  <c r="M51" i="47"/>
  <c r="M50" i="47"/>
  <c r="M49" i="47"/>
  <c r="M48" i="47"/>
  <c r="M47" i="47"/>
  <c r="M45" i="47"/>
  <c r="M44" i="47"/>
  <c r="M32" i="47"/>
  <c r="M31" i="47"/>
  <c r="M30" i="47"/>
  <c r="M29" i="47"/>
  <c r="M27" i="47"/>
  <c r="M26" i="47"/>
  <c r="M25" i="47"/>
  <c r="M24" i="47"/>
  <c r="M22" i="47"/>
  <c r="M21" i="47"/>
  <c r="M20" i="47"/>
  <c r="M19" i="47"/>
  <c r="M17" i="47"/>
  <c r="M14" i="47"/>
  <c r="M13" i="47"/>
  <c r="M11" i="47"/>
  <c r="O10" i="47"/>
  <c r="J61" i="47"/>
  <c r="J60" i="47"/>
  <c r="J59" i="47"/>
  <c r="J58" i="47"/>
  <c r="J57" i="47"/>
  <c r="J55" i="47"/>
  <c r="J53" i="47"/>
  <c r="J52" i="47"/>
  <c r="J45" i="47"/>
  <c r="J33" i="47"/>
  <c r="J32" i="47"/>
  <c r="J31" i="47"/>
  <c r="J30" i="47"/>
  <c r="J29" i="47"/>
  <c r="J27" i="47"/>
  <c r="J25" i="47"/>
  <c r="L25" i="47" s="1"/>
  <c r="J24" i="47"/>
  <c r="J17" i="47"/>
  <c r="J11" i="47"/>
  <c r="J10" i="47"/>
  <c r="G61" i="47"/>
  <c r="G60" i="47"/>
  <c r="G59" i="47"/>
  <c r="G58" i="47"/>
  <c r="G57" i="47"/>
  <c r="G55" i="47"/>
  <c r="G53" i="47"/>
  <c r="G52" i="47"/>
  <c r="G45" i="47"/>
  <c r="G33" i="47"/>
  <c r="G32" i="47"/>
  <c r="G31" i="47"/>
  <c r="G30" i="47"/>
  <c r="G29" i="47"/>
  <c r="G27" i="47"/>
  <c r="G25" i="47"/>
  <c r="G24" i="47"/>
  <c r="G17" i="47"/>
  <c r="G11" i="47"/>
  <c r="G10" i="47"/>
  <c r="D61" i="47"/>
  <c r="D60" i="47"/>
  <c r="D59" i="47"/>
  <c r="D58" i="47"/>
  <c r="D57" i="47"/>
  <c r="D55" i="47"/>
  <c r="D53" i="47"/>
  <c r="D52" i="47"/>
  <c r="D45" i="47"/>
  <c r="D33" i="47"/>
  <c r="D32" i="47"/>
  <c r="D31" i="47"/>
  <c r="D30" i="47"/>
  <c r="D29" i="47"/>
  <c r="D27" i="47"/>
  <c r="D25" i="47"/>
  <c r="D24" i="47"/>
  <c r="D17" i="47"/>
  <c r="D11" i="47"/>
  <c r="D10" i="47"/>
  <c r="M60" i="46"/>
  <c r="M59" i="46"/>
  <c r="M58" i="46"/>
  <c r="M57" i="46"/>
  <c r="M55" i="46"/>
  <c r="M54" i="46"/>
  <c r="M53" i="46"/>
  <c r="O53" i="46" s="1"/>
  <c r="M52" i="46"/>
  <c r="M51" i="46"/>
  <c r="M50" i="46"/>
  <c r="M49" i="46"/>
  <c r="M48" i="46"/>
  <c r="M47" i="46"/>
  <c r="M45" i="46"/>
  <c r="M44" i="46"/>
  <c r="O44" i="46" s="1"/>
  <c r="M32" i="46"/>
  <c r="M31" i="46"/>
  <c r="M30" i="46"/>
  <c r="M29" i="46"/>
  <c r="M27" i="46"/>
  <c r="M26" i="46"/>
  <c r="M25" i="46"/>
  <c r="M24" i="46"/>
  <c r="M22" i="46"/>
  <c r="M21" i="46"/>
  <c r="M20" i="46"/>
  <c r="M19" i="46"/>
  <c r="M17" i="46"/>
  <c r="M14" i="46"/>
  <c r="M13" i="46"/>
  <c r="M11" i="46"/>
  <c r="O11" i="46" s="1"/>
  <c r="M10" i="46"/>
  <c r="J61" i="46"/>
  <c r="J60" i="46"/>
  <c r="J59" i="46"/>
  <c r="J58" i="46"/>
  <c r="J57" i="46"/>
  <c r="J55" i="46"/>
  <c r="J53" i="46"/>
  <c r="L53" i="46" s="1"/>
  <c r="J52" i="46"/>
  <c r="J45" i="46"/>
  <c r="J33" i="46"/>
  <c r="J32" i="46"/>
  <c r="J31" i="46"/>
  <c r="J30" i="46"/>
  <c r="J29" i="46"/>
  <c r="J27" i="46"/>
  <c r="J25" i="46"/>
  <c r="J24" i="46"/>
  <c r="J17" i="46"/>
  <c r="J11" i="46"/>
  <c r="J10" i="46"/>
  <c r="G61" i="46"/>
  <c r="G60" i="46"/>
  <c r="G59" i="46"/>
  <c r="G58" i="46"/>
  <c r="G57" i="46"/>
  <c r="G55" i="46"/>
  <c r="G53" i="46"/>
  <c r="G52" i="46"/>
  <c r="G45" i="46"/>
  <c r="G33" i="46"/>
  <c r="G32" i="46"/>
  <c r="G31" i="46"/>
  <c r="G30" i="46"/>
  <c r="G29" i="46"/>
  <c r="G27" i="46"/>
  <c r="G25" i="46"/>
  <c r="G24" i="46"/>
  <c r="G17" i="46"/>
  <c r="G11" i="46"/>
  <c r="G10" i="46"/>
  <c r="D61" i="46"/>
  <c r="D60" i="46"/>
  <c r="D59" i="46"/>
  <c r="D58" i="46"/>
  <c r="D57" i="46"/>
  <c r="D55" i="46"/>
  <c r="D53" i="46"/>
  <c r="F53" i="46" s="1"/>
  <c r="D52" i="46"/>
  <c r="D45" i="46"/>
  <c r="D33" i="46"/>
  <c r="D32" i="46"/>
  <c r="D31" i="46"/>
  <c r="D30" i="46"/>
  <c r="D29" i="46"/>
  <c r="D27" i="46"/>
  <c r="D25" i="46"/>
  <c r="D24" i="46"/>
  <c r="D17" i="46"/>
  <c r="D11" i="46"/>
  <c r="D10" i="46"/>
  <c r="M60" i="45"/>
  <c r="M59" i="45"/>
  <c r="M58" i="45"/>
  <c r="M57" i="45"/>
  <c r="M55" i="45"/>
  <c r="M54" i="45"/>
  <c r="M53" i="45"/>
  <c r="M52" i="45"/>
  <c r="M51" i="45"/>
  <c r="M50" i="45"/>
  <c r="M49" i="45"/>
  <c r="M48" i="45"/>
  <c r="M47" i="45"/>
  <c r="M45" i="45"/>
  <c r="M44" i="45"/>
  <c r="O44" i="45" s="1"/>
  <c r="M32" i="45"/>
  <c r="M31" i="45"/>
  <c r="M30" i="45"/>
  <c r="M29" i="45"/>
  <c r="M27" i="45"/>
  <c r="M26" i="45"/>
  <c r="M25" i="45"/>
  <c r="O25" i="45" s="1"/>
  <c r="M24" i="45"/>
  <c r="O24" i="45" s="1"/>
  <c r="M22" i="45"/>
  <c r="M21" i="45"/>
  <c r="M20" i="45"/>
  <c r="M19" i="45"/>
  <c r="M17" i="45"/>
  <c r="M14" i="45"/>
  <c r="M13" i="45"/>
  <c r="M11" i="45"/>
  <c r="M10" i="45"/>
  <c r="J61" i="45"/>
  <c r="J60" i="45"/>
  <c r="J59" i="45"/>
  <c r="J58" i="45"/>
  <c r="J57" i="45"/>
  <c r="J55" i="45"/>
  <c r="J53" i="45"/>
  <c r="L53" i="45" s="1"/>
  <c r="J52" i="45"/>
  <c r="J45" i="45"/>
  <c r="J33" i="45"/>
  <c r="J32" i="45"/>
  <c r="J31" i="45"/>
  <c r="J30" i="45"/>
  <c r="J29" i="45"/>
  <c r="J27" i="45"/>
  <c r="J25" i="45"/>
  <c r="J24" i="45"/>
  <c r="J17" i="45"/>
  <c r="J11" i="45"/>
  <c r="J10" i="45"/>
  <c r="G61" i="45"/>
  <c r="G60" i="45"/>
  <c r="G59" i="45"/>
  <c r="G58" i="45"/>
  <c r="G57" i="45"/>
  <c r="G55" i="45"/>
  <c r="G53" i="45"/>
  <c r="G52" i="45"/>
  <c r="G45" i="45"/>
  <c r="G33" i="45"/>
  <c r="G32" i="45"/>
  <c r="G31" i="45"/>
  <c r="G30" i="45"/>
  <c r="G29" i="45"/>
  <c r="G27" i="45"/>
  <c r="G25" i="45"/>
  <c r="G24" i="45"/>
  <c r="G17" i="45"/>
  <c r="G11" i="45"/>
  <c r="I11" i="45" s="1"/>
  <c r="G10" i="45"/>
  <c r="D61" i="45"/>
  <c r="D60" i="45"/>
  <c r="D59" i="45"/>
  <c r="D58" i="45"/>
  <c r="D57" i="45"/>
  <c r="D55" i="45"/>
  <c r="D53" i="45"/>
  <c r="F53" i="45" s="1"/>
  <c r="D52" i="45"/>
  <c r="D45" i="45"/>
  <c r="D33" i="45"/>
  <c r="D32" i="45"/>
  <c r="D31" i="45"/>
  <c r="D30" i="45"/>
  <c r="D29" i="45"/>
  <c r="D27" i="45"/>
  <c r="D25" i="45"/>
  <c r="D24" i="45"/>
  <c r="D17" i="45"/>
  <c r="D11" i="45"/>
  <c r="D10" i="45"/>
  <c r="I61" i="47"/>
  <c r="O54" i="47"/>
  <c r="C54" i="47" s="1"/>
  <c r="O53" i="47"/>
  <c r="I53" i="47"/>
  <c r="F53" i="47"/>
  <c r="I52" i="47"/>
  <c r="I46" i="47" s="1"/>
  <c r="E55" i="47"/>
  <c r="E57" i="47" s="1"/>
  <c r="F52" i="47"/>
  <c r="O49" i="47"/>
  <c r="C49" i="47" s="1"/>
  <c r="O47" i="47"/>
  <c r="O45" i="47"/>
  <c r="L45" i="47"/>
  <c r="F45" i="47"/>
  <c r="O44" i="47"/>
  <c r="C42" i="47"/>
  <c r="C41" i="47"/>
  <c r="C40" i="47"/>
  <c r="C39" i="47"/>
  <c r="C38" i="47"/>
  <c r="C37" i="47"/>
  <c r="C36" i="47"/>
  <c r="L33" i="47"/>
  <c r="I33" i="47"/>
  <c r="O26" i="47"/>
  <c r="C26" i="47" s="1"/>
  <c r="O25" i="47"/>
  <c r="I25" i="47"/>
  <c r="O24" i="47"/>
  <c r="I24" i="47"/>
  <c r="C23" i="47"/>
  <c r="O19" i="47"/>
  <c r="L17" i="47"/>
  <c r="I17" i="47"/>
  <c r="F17" i="47"/>
  <c r="C16" i="47"/>
  <c r="C15" i="47"/>
  <c r="O14" i="47"/>
  <c r="C13" i="47"/>
  <c r="L11" i="47"/>
  <c r="I11" i="47"/>
  <c r="L10" i="47"/>
  <c r="L61" i="46"/>
  <c r="I61" i="46"/>
  <c r="F61" i="46"/>
  <c r="O54" i="46"/>
  <c r="C54" i="46" s="1"/>
  <c r="O52" i="46"/>
  <c r="K55" i="46"/>
  <c r="K57" i="46" s="1"/>
  <c r="L52" i="46"/>
  <c r="H55" i="46"/>
  <c r="H57" i="46" s="1"/>
  <c r="F52" i="46"/>
  <c r="E55" i="46"/>
  <c r="E57" i="46" s="1"/>
  <c r="O50" i="46"/>
  <c r="C50" i="46" s="1"/>
  <c r="O48" i="46"/>
  <c r="C48" i="46" s="1"/>
  <c r="O47" i="46"/>
  <c r="C47" i="46" s="1"/>
  <c r="L45" i="46"/>
  <c r="I45" i="46"/>
  <c r="F45" i="46"/>
  <c r="C42" i="46"/>
  <c r="C41" i="46"/>
  <c r="C40" i="46"/>
  <c r="C39" i="46"/>
  <c r="C38" i="46"/>
  <c r="C37" i="46"/>
  <c r="C36" i="46"/>
  <c r="L33" i="46"/>
  <c r="I33" i="46"/>
  <c r="O26" i="46"/>
  <c r="C26" i="46" s="1"/>
  <c r="O25" i="46"/>
  <c r="L24" i="46"/>
  <c r="I24" i="46"/>
  <c r="F24" i="46"/>
  <c r="C23" i="46"/>
  <c r="O22" i="46"/>
  <c r="C22" i="46" s="1"/>
  <c r="O21" i="46"/>
  <c r="C21" i="46" s="1"/>
  <c r="O20" i="46"/>
  <c r="C20" i="46" s="1"/>
  <c r="O19" i="46"/>
  <c r="C19" i="46" s="1"/>
  <c r="O17" i="46"/>
  <c r="F17" i="46"/>
  <c r="C16" i="46"/>
  <c r="C15" i="46"/>
  <c r="C13" i="46"/>
  <c r="F10" i="46"/>
  <c r="H55" i="45"/>
  <c r="H58" i="45" s="1"/>
  <c r="O53" i="45"/>
  <c r="I53" i="45"/>
  <c r="K55" i="45"/>
  <c r="K57" i="45" s="1"/>
  <c r="L52" i="45"/>
  <c r="I52" i="45"/>
  <c r="F52" i="45"/>
  <c r="O50" i="45"/>
  <c r="C50" i="45" s="1"/>
  <c r="O49" i="45"/>
  <c r="C49" i="45" s="1"/>
  <c r="O47" i="45"/>
  <c r="C47" i="45" s="1"/>
  <c r="L45" i="45"/>
  <c r="F45" i="45"/>
  <c r="C42" i="45"/>
  <c r="C41" i="45"/>
  <c r="C40" i="45"/>
  <c r="C39" i="45"/>
  <c r="C38" i="45"/>
  <c r="C37" i="45"/>
  <c r="C36" i="45"/>
  <c r="L33" i="45"/>
  <c r="L25" i="45"/>
  <c r="I25" i="45"/>
  <c r="F25" i="45"/>
  <c r="I24" i="45"/>
  <c r="C23" i="45"/>
  <c r="O19" i="45"/>
  <c r="C19" i="45" s="1"/>
  <c r="O17" i="45"/>
  <c r="L17" i="45"/>
  <c r="F17" i="45"/>
  <c r="C16" i="45"/>
  <c r="C15" i="45"/>
  <c r="C13" i="45"/>
  <c r="L10" i="45"/>
  <c r="I10" i="45"/>
  <c r="M60" i="44"/>
  <c r="M59" i="44"/>
  <c r="M58" i="44"/>
  <c r="M57" i="44"/>
  <c r="M55" i="44"/>
  <c r="M54" i="44"/>
  <c r="M53" i="44"/>
  <c r="O53" i="44" s="1"/>
  <c r="M52" i="44"/>
  <c r="O52" i="44" s="1"/>
  <c r="M51" i="44"/>
  <c r="M50" i="44"/>
  <c r="M49" i="44"/>
  <c r="M48" i="44"/>
  <c r="M47" i="44"/>
  <c r="O47" i="44" s="1"/>
  <c r="M45" i="44"/>
  <c r="M44" i="44"/>
  <c r="O44" i="44" s="1"/>
  <c r="M32" i="44"/>
  <c r="M31" i="44"/>
  <c r="M30" i="44"/>
  <c r="M29" i="44"/>
  <c r="M27" i="44"/>
  <c r="M26" i="44"/>
  <c r="M25" i="44"/>
  <c r="M24" i="44"/>
  <c r="M22" i="44"/>
  <c r="O22" i="44" s="1"/>
  <c r="C22" i="44" s="1"/>
  <c r="M21" i="44"/>
  <c r="M20" i="44"/>
  <c r="M19" i="44"/>
  <c r="M17" i="44"/>
  <c r="M14" i="44"/>
  <c r="M13" i="44"/>
  <c r="M11" i="44"/>
  <c r="O11" i="44" s="1"/>
  <c r="M10" i="44"/>
  <c r="J61" i="44"/>
  <c r="J60" i="44"/>
  <c r="J59" i="44"/>
  <c r="J58" i="44"/>
  <c r="J57" i="44"/>
  <c r="J55" i="44"/>
  <c r="J53" i="44"/>
  <c r="L53" i="44" s="1"/>
  <c r="J52" i="44"/>
  <c r="L52" i="44" s="1"/>
  <c r="L46" i="44" s="1"/>
  <c r="J45" i="44"/>
  <c r="J33" i="44"/>
  <c r="J32" i="44"/>
  <c r="J31" i="44"/>
  <c r="J30" i="44"/>
  <c r="J29" i="44"/>
  <c r="J27" i="44"/>
  <c r="J25" i="44"/>
  <c r="J24" i="44"/>
  <c r="J17" i="44"/>
  <c r="J11" i="44"/>
  <c r="J10" i="44"/>
  <c r="G61" i="44"/>
  <c r="G60" i="44"/>
  <c r="G59" i="44"/>
  <c r="G58" i="44"/>
  <c r="G57" i="44"/>
  <c r="G55" i="44"/>
  <c r="G53" i="44"/>
  <c r="G52" i="44"/>
  <c r="G45" i="44"/>
  <c r="I45" i="44" s="1"/>
  <c r="G33" i="44"/>
  <c r="G32" i="44"/>
  <c r="G31" i="44"/>
  <c r="G30" i="44"/>
  <c r="G29" i="44"/>
  <c r="G27" i="44"/>
  <c r="G25" i="44"/>
  <c r="G24" i="44"/>
  <c r="I24" i="44" s="1"/>
  <c r="G17" i="44"/>
  <c r="G11" i="44"/>
  <c r="I11" i="44" s="1"/>
  <c r="G10" i="44"/>
  <c r="D61" i="44"/>
  <c r="D60" i="44"/>
  <c r="D59" i="44"/>
  <c r="D58" i="44"/>
  <c r="D57" i="44"/>
  <c r="D55" i="44"/>
  <c r="D53" i="44"/>
  <c r="F53" i="44" s="1"/>
  <c r="D52" i="44"/>
  <c r="F52" i="44" s="1"/>
  <c r="D45" i="44"/>
  <c r="D33" i="44"/>
  <c r="D32" i="44"/>
  <c r="D31" i="44"/>
  <c r="D30" i="44"/>
  <c r="D29" i="44"/>
  <c r="D27" i="44"/>
  <c r="D25" i="44"/>
  <c r="D24" i="44"/>
  <c r="D17" i="44"/>
  <c r="D11" i="44"/>
  <c r="D10" i="44"/>
  <c r="L61" i="44"/>
  <c r="F61" i="44"/>
  <c r="O54" i="44"/>
  <c r="C54" i="44" s="1"/>
  <c r="I53" i="44"/>
  <c r="K55" i="44"/>
  <c r="K57" i="44" s="1"/>
  <c r="E55" i="44"/>
  <c r="E57" i="44" s="1"/>
  <c r="O50" i="44"/>
  <c r="C50" i="44" s="1"/>
  <c r="O48" i="44"/>
  <c r="C48" i="44" s="1"/>
  <c r="L45" i="44"/>
  <c r="F45" i="44"/>
  <c r="C42" i="44"/>
  <c r="C41" i="44"/>
  <c r="C40" i="44"/>
  <c r="C39" i="44"/>
  <c r="C38" i="44"/>
  <c r="C37" i="44"/>
  <c r="C36" i="44"/>
  <c r="L33" i="44"/>
  <c r="F33" i="44"/>
  <c r="O25" i="44"/>
  <c r="I25" i="44"/>
  <c r="L24" i="44"/>
  <c r="F24" i="44"/>
  <c r="C23" i="44"/>
  <c r="O21" i="44"/>
  <c r="C21" i="44" s="1"/>
  <c r="O20" i="44"/>
  <c r="C20" i="44" s="1"/>
  <c r="O19" i="44"/>
  <c r="O17" i="44"/>
  <c r="I17" i="44"/>
  <c r="F17" i="44"/>
  <c r="C16" i="44"/>
  <c r="C15" i="44"/>
  <c r="C13" i="44"/>
  <c r="L11" i="44"/>
  <c r="L10" i="44"/>
  <c r="L9" i="44" s="1"/>
  <c r="L8" i="44" s="1"/>
  <c r="C62" i="5"/>
  <c r="O62" i="5"/>
  <c r="L62" i="5"/>
  <c r="I62" i="5"/>
  <c r="F62" i="5"/>
  <c r="O60" i="5"/>
  <c r="O59" i="5"/>
  <c r="O58" i="5"/>
  <c r="O57" i="5"/>
  <c r="O56" i="5"/>
  <c r="O55" i="5"/>
  <c r="N57" i="5"/>
  <c r="M60" i="5"/>
  <c r="M58" i="5"/>
  <c r="M59" i="5"/>
  <c r="M57" i="5"/>
  <c r="M55" i="5"/>
  <c r="L56" i="5"/>
  <c r="L55" i="5"/>
  <c r="J61" i="5"/>
  <c r="J60" i="5"/>
  <c r="I59" i="5"/>
  <c r="I58" i="5"/>
  <c r="I57" i="5"/>
  <c r="I56" i="5"/>
  <c r="I55" i="5"/>
  <c r="F61" i="5"/>
  <c r="F60" i="5"/>
  <c r="F59" i="5"/>
  <c r="F58" i="5"/>
  <c r="F57" i="5"/>
  <c r="F56" i="5"/>
  <c r="F55" i="5"/>
  <c r="E55" i="5"/>
  <c r="E57" i="5" s="1"/>
  <c r="O46" i="5"/>
  <c r="O50" i="5"/>
  <c r="O49" i="5"/>
  <c r="C49" i="5" s="1"/>
  <c r="O48" i="5"/>
  <c r="O47" i="5"/>
  <c r="O45" i="5"/>
  <c r="L46" i="5"/>
  <c r="L53" i="5"/>
  <c r="J53" i="5"/>
  <c r="J52" i="5"/>
  <c r="L45" i="5"/>
  <c r="I46" i="5"/>
  <c r="I35" i="5" s="1"/>
  <c r="I45" i="5"/>
  <c r="F46" i="5"/>
  <c r="F45" i="5"/>
  <c r="O44" i="5"/>
  <c r="O43" i="5"/>
  <c r="O35" i="5"/>
  <c r="F35" i="5"/>
  <c r="N60" i="5"/>
  <c r="N59" i="5"/>
  <c r="N58" i="5"/>
  <c r="N55" i="5"/>
  <c r="N54" i="5"/>
  <c r="N53" i="5"/>
  <c r="N52" i="5"/>
  <c r="K58" i="5"/>
  <c r="K57" i="5"/>
  <c r="K55" i="5"/>
  <c r="N25" i="5"/>
  <c r="N24" i="5"/>
  <c r="K25" i="5"/>
  <c r="K24" i="5"/>
  <c r="K53" i="5"/>
  <c r="K52" i="5"/>
  <c r="H61" i="5"/>
  <c r="H60" i="5"/>
  <c r="H59" i="5"/>
  <c r="H58" i="5"/>
  <c r="H55" i="5"/>
  <c r="J59" i="5"/>
  <c r="J58" i="5"/>
  <c r="J57" i="5"/>
  <c r="J55" i="5"/>
  <c r="G61" i="5"/>
  <c r="G60" i="5"/>
  <c r="G59" i="5"/>
  <c r="G58" i="5"/>
  <c r="G57" i="5"/>
  <c r="G55" i="5"/>
  <c r="G53" i="5"/>
  <c r="G52" i="5"/>
  <c r="E61" i="5"/>
  <c r="D58" i="5"/>
  <c r="D61" i="5"/>
  <c r="D60" i="5"/>
  <c r="D59" i="5"/>
  <c r="D57" i="5"/>
  <c r="D55" i="5"/>
  <c r="M54" i="5"/>
  <c r="M53" i="5"/>
  <c r="M52" i="5"/>
  <c r="D53" i="5"/>
  <c r="D52" i="5"/>
  <c r="N48" i="5"/>
  <c r="N49" i="5"/>
  <c r="N50" i="5"/>
  <c r="N51" i="5"/>
  <c r="N47" i="5"/>
  <c r="M51" i="5"/>
  <c r="M48" i="5"/>
  <c r="M49" i="5"/>
  <c r="M50" i="5"/>
  <c r="M47" i="5"/>
  <c r="M45" i="5"/>
  <c r="J45" i="5"/>
  <c r="G45" i="5"/>
  <c r="D45" i="5"/>
  <c r="M44" i="5"/>
  <c r="C37" i="5"/>
  <c r="C38" i="5"/>
  <c r="C39" i="5"/>
  <c r="C40" i="5"/>
  <c r="C41" i="5"/>
  <c r="C42" i="5"/>
  <c r="C47" i="5"/>
  <c r="C48" i="5"/>
  <c r="C50" i="5"/>
  <c r="C13" i="5"/>
  <c r="C15" i="5"/>
  <c r="C16" i="5"/>
  <c r="C17" i="5"/>
  <c r="C19" i="5"/>
  <c r="C20" i="5"/>
  <c r="C21" i="5"/>
  <c r="C22" i="5"/>
  <c r="C23" i="5"/>
  <c r="C26" i="5"/>
  <c r="C36" i="5"/>
  <c r="N26" i="5"/>
  <c r="N46" i="15"/>
  <c r="M46" i="15"/>
  <c r="L46" i="15"/>
  <c r="K46" i="15"/>
  <c r="J46" i="15"/>
  <c r="N14" i="5"/>
  <c r="F33" i="5"/>
  <c r="N20" i="5"/>
  <c r="O20" i="5" s="1"/>
  <c r="N21" i="5"/>
  <c r="O21" i="5" s="1"/>
  <c r="N22" i="5"/>
  <c r="O22" i="5" s="1"/>
  <c r="N19" i="5"/>
  <c r="O19" i="5" s="1"/>
  <c r="M22" i="5"/>
  <c r="M20" i="5"/>
  <c r="M21" i="5"/>
  <c r="M19" i="5"/>
  <c r="M14" i="5"/>
  <c r="M13" i="5"/>
  <c r="E33" i="5"/>
  <c r="M27" i="5"/>
  <c r="M26" i="5"/>
  <c r="M32" i="5"/>
  <c r="M31" i="5"/>
  <c r="M30" i="5"/>
  <c r="M29" i="5"/>
  <c r="M25" i="5"/>
  <c r="M24" i="5"/>
  <c r="M17" i="5"/>
  <c r="M11" i="5"/>
  <c r="M10" i="5"/>
  <c r="J33" i="5"/>
  <c r="J32" i="5"/>
  <c r="J31" i="5"/>
  <c r="J30" i="5"/>
  <c r="J29" i="5"/>
  <c r="J27" i="5"/>
  <c r="J25" i="5"/>
  <c r="J24" i="5"/>
  <c r="J17" i="5"/>
  <c r="J11" i="5"/>
  <c r="J10" i="5"/>
  <c r="G33" i="5"/>
  <c r="G32" i="5"/>
  <c r="G31" i="5"/>
  <c r="G30" i="5"/>
  <c r="G29" i="5"/>
  <c r="G27" i="5"/>
  <c r="G25" i="5"/>
  <c r="G24" i="5"/>
  <c r="G17" i="5"/>
  <c r="G11" i="5"/>
  <c r="G10" i="5"/>
  <c r="D33" i="5"/>
  <c r="D32" i="5"/>
  <c r="D31" i="5"/>
  <c r="D30" i="5"/>
  <c r="D29" i="5"/>
  <c r="D27" i="5"/>
  <c r="D25" i="5"/>
  <c r="D24" i="5"/>
  <c r="D17" i="5"/>
  <c r="D11" i="5"/>
  <c r="D10" i="5"/>
  <c r="L167" i="2"/>
  <c r="K167" i="2"/>
  <c r="I167" i="2"/>
  <c r="G167" i="2"/>
  <c r="E167" i="2"/>
  <c r="C167" i="2"/>
  <c r="L164" i="2"/>
  <c r="L163" i="2" s="1"/>
  <c r="K164" i="2"/>
  <c r="I164" i="2"/>
  <c r="G164" i="2"/>
  <c r="E164" i="2"/>
  <c r="C164" i="2"/>
  <c r="J163" i="2"/>
  <c r="K163" i="2" s="1"/>
  <c r="H163" i="2"/>
  <c r="I163" i="2" s="1"/>
  <c r="G163" i="2"/>
  <c r="F163" i="2"/>
  <c r="E163" i="2"/>
  <c r="D163" i="2"/>
  <c r="B163" i="2"/>
  <c r="C163" i="2" s="1"/>
  <c r="L162" i="2"/>
  <c r="K162" i="2"/>
  <c r="I162" i="2"/>
  <c r="G162" i="2"/>
  <c r="E162" i="2"/>
  <c r="C162" i="2"/>
  <c r="L161" i="2"/>
  <c r="K161" i="2"/>
  <c r="I161" i="2"/>
  <c r="G161" i="2"/>
  <c r="E161" i="2"/>
  <c r="C161" i="2"/>
  <c r="L160" i="2"/>
  <c r="J160" i="2"/>
  <c r="K160" i="2" s="1"/>
  <c r="H160" i="2"/>
  <c r="F160" i="2"/>
  <c r="G160" i="2" s="1"/>
  <c r="D160" i="2"/>
  <c r="E160" i="2" s="1"/>
  <c r="B160" i="2"/>
  <c r="C160" i="2" s="1"/>
  <c r="L159" i="2"/>
  <c r="K159" i="2"/>
  <c r="I159" i="2"/>
  <c r="G159" i="2"/>
  <c r="E159" i="2"/>
  <c r="C159" i="2"/>
  <c r="L158" i="2"/>
  <c r="K158" i="2"/>
  <c r="I158" i="2"/>
  <c r="G158" i="2"/>
  <c r="E158" i="2"/>
  <c r="C158" i="2"/>
  <c r="L157" i="2"/>
  <c r="K157" i="2"/>
  <c r="I157" i="2"/>
  <c r="G157" i="2"/>
  <c r="E157" i="2"/>
  <c r="C157" i="2"/>
  <c r="L156" i="2"/>
  <c r="L153" i="2" s="1"/>
  <c r="K156" i="2"/>
  <c r="I156" i="2"/>
  <c r="G156" i="2"/>
  <c r="E156" i="2"/>
  <c r="C156" i="2"/>
  <c r="L155" i="2"/>
  <c r="K155" i="2"/>
  <c r="I155" i="2"/>
  <c r="G155" i="2"/>
  <c r="E155" i="2"/>
  <c r="C155" i="2"/>
  <c r="L154" i="2"/>
  <c r="K154" i="2"/>
  <c r="I154" i="2"/>
  <c r="G154" i="2"/>
  <c r="E154" i="2"/>
  <c r="C154" i="2"/>
  <c r="K153" i="2"/>
  <c r="J153" i="2"/>
  <c r="H153" i="2"/>
  <c r="I153" i="2" s="1"/>
  <c r="F153" i="2"/>
  <c r="F143" i="2" s="1"/>
  <c r="E153" i="2"/>
  <c r="D153" i="2"/>
  <c r="C153" i="2"/>
  <c r="B153" i="2"/>
  <c r="L152" i="2"/>
  <c r="K152" i="2"/>
  <c r="I152" i="2"/>
  <c r="G152" i="2"/>
  <c r="E152" i="2"/>
  <c r="C152" i="2"/>
  <c r="L151" i="2"/>
  <c r="K151" i="2"/>
  <c r="I151" i="2"/>
  <c r="G151" i="2"/>
  <c r="E151" i="2"/>
  <c r="C151" i="2"/>
  <c r="L150" i="2"/>
  <c r="K150" i="2"/>
  <c r="I150" i="2"/>
  <c r="G150" i="2"/>
  <c r="E150" i="2"/>
  <c r="C150" i="2"/>
  <c r="L149" i="2"/>
  <c r="K149" i="2"/>
  <c r="I149" i="2"/>
  <c r="G149" i="2"/>
  <c r="E149" i="2"/>
  <c r="C149" i="2"/>
  <c r="L148" i="2"/>
  <c r="K148" i="2"/>
  <c r="I148" i="2"/>
  <c r="G148" i="2"/>
  <c r="E148" i="2"/>
  <c r="C148" i="2"/>
  <c r="L147" i="2"/>
  <c r="K147" i="2"/>
  <c r="I147" i="2"/>
  <c r="G147" i="2"/>
  <c r="E147" i="2"/>
  <c r="C147" i="2"/>
  <c r="L146" i="2"/>
  <c r="L144" i="2" s="1"/>
  <c r="K146" i="2"/>
  <c r="I146" i="2"/>
  <c r="G146" i="2"/>
  <c r="E146" i="2"/>
  <c r="C146" i="2"/>
  <c r="L145" i="2"/>
  <c r="K145" i="2"/>
  <c r="I145" i="2"/>
  <c r="G145" i="2"/>
  <c r="E145" i="2"/>
  <c r="C145" i="2"/>
  <c r="K144" i="2"/>
  <c r="J144" i="2"/>
  <c r="H144" i="2"/>
  <c r="H143" i="2" s="1"/>
  <c r="I143" i="2" s="1"/>
  <c r="F144" i="2"/>
  <c r="G144" i="2" s="1"/>
  <c r="D144" i="2"/>
  <c r="E144" i="2" s="1"/>
  <c r="C144" i="2"/>
  <c r="B144" i="2"/>
  <c r="K143" i="2"/>
  <c r="J143" i="2"/>
  <c r="D143" i="2"/>
  <c r="E143" i="2" s="1"/>
  <c r="C143" i="2"/>
  <c r="B143" i="2"/>
  <c r="L142" i="2"/>
  <c r="K142" i="2"/>
  <c r="I142" i="2"/>
  <c r="G142" i="2"/>
  <c r="E142" i="2"/>
  <c r="C142" i="2"/>
  <c r="L141" i="2"/>
  <c r="L140" i="2" s="1"/>
  <c r="K141" i="2"/>
  <c r="I141" i="2"/>
  <c r="G141" i="2"/>
  <c r="E141" i="2"/>
  <c r="C141" i="2"/>
  <c r="J140" i="2"/>
  <c r="J165" i="2" s="1"/>
  <c r="H140" i="2"/>
  <c r="I140" i="2" s="1"/>
  <c r="F140" i="2"/>
  <c r="G140" i="2" s="1"/>
  <c r="D140" i="2"/>
  <c r="D165" i="2" s="1"/>
  <c r="B140" i="2"/>
  <c r="C140" i="2" s="1"/>
  <c r="L134" i="2"/>
  <c r="K134" i="2"/>
  <c r="I134" i="2"/>
  <c r="G134" i="2"/>
  <c r="E134" i="2"/>
  <c r="C134" i="2"/>
  <c r="L131" i="2"/>
  <c r="L130" i="2" s="1"/>
  <c r="K131" i="2"/>
  <c r="I131" i="2"/>
  <c r="G131" i="2"/>
  <c r="E131" i="2"/>
  <c r="C131" i="2"/>
  <c r="J130" i="2"/>
  <c r="K130" i="2" s="1"/>
  <c r="H130" i="2"/>
  <c r="I130" i="2" s="1"/>
  <c r="G130" i="2"/>
  <c r="F130" i="2"/>
  <c r="D130" i="2"/>
  <c r="B130" i="2"/>
  <c r="E130" i="2" s="1"/>
  <c r="L129" i="2"/>
  <c r="L127" i="2" s="1"/>
  <c r="K129" i="2"/>
  <c r="I129" i="2"/>
  <c r="G129" i="2"/>
  <c r="E129" i="2"/>
  <c r="C129" i="2"/>
  <c r="L128" i="2"/>
  <c r="K128" i="2"/>
  <c r="I128" i="2"/>
  <c r="G128" i="2"/>
  <c r="E128" i="2"/>
  <c r="C128" i="2"/>
  <c r="J127" i="2"/>
  <c r="K127" i="2" s="1"/>
  <c r="H127" i="2"/>
  <c r="I127" i="2" s="1"/>
  <c r="F127" i="2"/>
  <c r="G127" i="2" s="1"/>
  <c r="E127" i="2"/>
  <c r="D127" i="2"/>
  <c r="B127" i="2"/>
  <c r="C127" i="2" s="1"/>
  <c r="L126" i="2"/>
  <c r="K126" i="2"/>
  <c r="I126" i="2"/>
  <c r="G126" i="2"/>
  <c r="E126" i="2"/>
  <c r="C126" i="2"/>
  <c r="L125" i="2"/>
  <c r="K125" i="2"/>
  <c r="I125" i="2"/>
  <c r="G125" i="2"/>
  <c r="E125" i="2"/>
  <c r="C125" i="2"/>
  <c r="L124" i="2"/>
  <c r="K124" i="2"/>
  <c r="I124" i="2"/>
  <c r="G124" i="2"/>
  <c r="E124" i="2"/>
  <c r="C124" i="2"/>
  <c r="L123" i="2"/>
  <c r="K123" i="2"/>
  <c r="I123" i="2"/>
  <c r="G123" i="2"/>
  <c r="E123" i="2"/>
  <c r="C123" i="2"/>
  <c r="L122" i="2"/>
  <c r="K122" i="2"/>
  <c r="I122" i="2"/>
  <c r="G122" i="2"/>
  <c r="E122" i="2"/>
  <c r="C122" i="2"/>
  <c r="L121" i="2"/>
  <c r="L120" i="2" s="1"/>
  <c r="K121" i="2"/>
  <c r="I121" i="2"/>
  <c r="G121" i="2"/>
  <c r="E121" i="2"/>
  <c r="C121" i="2"/>
  <c r="J120" i="2"/>
  <c r="K120" i="2" s="1"/>
  <c r="H120" i="2"/>
  <c r="I120" i="2" s="1"/>
  <c r="F120" i="2"/>
  <c r="G120" i="2" s="1"/>
  <c r="E120" i="2"/>
  <c r="D120" i="2"/>
  <c r="B120" i="2"/>
  <c r="C120" i="2" s="1"/>
  <c r="L119" i="2"/>
  <c r="K119" i="2"/>
  <c r="I119" i="2"/>
  <c r="G119" i="2"/>
  <c r="E119" i="2"/>
  <c r="C119" i="2"/>
  <c r="L118" i="2"/>
  <c r="K118" i="2"/>
  <c r="I118" i="2"/>
  <c r="G118" i="2"/>
  <c r="E118" i="2"/>
  <c r="C118" i="2"/>
  <c r="L117" i="2"/>
  <c r="K117" i="2"/>
  <c r="I117" i="2"/>
  <c r="G117" i="2"/>
  <c r="E117" i="2"/>
  <c r="C117" i="2"/>
  <c r="L116" i="2"/>
  <c r="K116" i="2"/>
  <c r="I116" i="2"/>
  <c r="G116" i="2"/>
  <c r="E116" i="2"/>
  <c r="C116" i="2"/>
  <c r="L115" i="2"/>
  <c r="K115" i="2"/>
  <c r="I115" i="2"/>
  <c r="G115" i="2"/>
  <c r="E115" i="2"/>
  <c r="C115" i="2"/>
  <c r="L114" i="2"/>
  <c r="K114" i="2"/>
  <c r="I114" i="2"/>
  <c r="G114" i="2"/>
  <c r="E114" i="2"/>
  <c r="C114" i="2"/>
  <c r="L113" i="2"/>
  <c r="K113" i="2"/>
  <c r="I113" i="2"/>
  <c r="G113" i="2"/>
  <c r="E113" i="2"/>
  <c r="C113" i="2"/>
  <c r="L112" i="2"/>
  <c r="L111" i="2" s="1"/>
  <c r="L110" i="2" s="1"/>
  <c r="K112" i="2"/>
  <c r="I112" i="2"/>
  <c r="G112" i="2"/>
  <c r="E112" i="2"/>
  <c r="C112" i="2"/>
  <c r="J111" i="2"/>
  <c r="J110" i="2" s="1"/>
  <c r="K110" i="2" s="1"/>
  <c r="H111" i="2"/>
  <c r="H110" i="2" s="1"/>
  <c r="F111" i="2"/>
  <c r="G111" i="2" s="1"/>
  <c r="D111" i="2"/>
  <c r="B111" i="2"/>
  <c r="B110" i="2" s="1"/>
  <c r="C110" i="2" s="1"/>
  <c r="D110" i="2"/>
  <c r="E110" i="2" s="1"/>
  <c r="L109" i="2"/>
  <c r="K109" i="2"/>
  <c r="I109" i="2"/>
  <c r="G109" i="2"/>
  <c r="E109" i="2"/>
  <c r="C109" i="2"/>
  <c r="L108" i="2"/>
  <c r="L107" i="2" s="1"/>
  <c r="K108" i="2"/>
  <c r="I108" i="2"/>
  <c r="G108" i="2"/>
  <c r="E108" i="2"/>
  <c r="C108" i="2"/>
  <c r="J107" i="2"/>
  <c r="K107" i="2" s="1"/>
  <c r="H107" i="2"/>
  <c r="I107" i="2" s="1"/>
  <c r="F107" i="2"/>
  <c r="D107" i="2"/>
  <c r="D132" i="2" s="1"/>
  <c r="B107" i="2"/>
  <c r="C107" i="2" s="1"/>
  <c r="L101" i="2"/>
  <c r="K101" i="2"/>
  <c r="I101" i="2"/>
  <c r="G101" i="2"/>
  <c r="E101" i="2"/>
  <c r="C101" i="2"/>
  <c r="L98" i="2"/>
  <c r="L97" i="2" s="1"/>
  <c r="K98" i="2"/>
  <c r="I98" i="2"/>
  <c r="G98" i="2"/>
  <c r="E98" i="2"/>
  <c r="C98" i="2"/>
  <c r="J97" i="2"/>
  <c r="K97" i="2" s="1"/>
  <c r="H97" i="2"/>
  <c r="I97" i="2" s="1"/>
  <c r="F97" i="2"/>
  <c r="G97" i="2" s="1"/>
  <c r="D97" i="2"/>
  <c r="B97" i="2"/>
  <c r="E97" i="2" s="1"/>
  <c r="L96" i="2"/>
  <c r="K96" i="2"/>
  <c r="I96" i="2"/>
  <c r="G96" i="2"/>
  <c r="E96" i="2"/>
  <c r="C96" i="2"/>
  <c r="L95" i="2"/>
  <c r="K95" i="2"/>
  <c r="I95" i="2"/>
  <c r="G95" i="2"/>
  <c r="E95" i="2"/>
  <c r="C95" i="2"/>
  <c r="L94" i="2"/>
  <c r="J94" i="2"/>
  <c r="K94" i="2" s="1"/>
  <c r="I94" i="2"/>
  <c r="H94" i="2"/>
  <c r="F94" i="2"/>
  <c r="G94" i="2" s="1"/>
  <c r="D94" i="2"/>
  <c r="E94" i="2" s="1"/>
  <c r="B94" i="2"/>
  <c r="C94" i="2" s="1"/>
  <c r="L93" i="2"/>
  <c r="K93" i="2"/>
  <c r="I93" i="2"/>
  <c r="G93" i="2"/>
  <c r="E93" i="2"/>
  <c r="C93" i="2"/>
  <c r="L92" i="2"/>
  <c r="K92" i="2"/>
  <c r="I92" i="2"/>
  <c r="G92" i="2"/>
  <c r="E92" i="2"/>
  <c r="C92" i="2"/>
  <c r="L91" i="2"/>
  <c r="K91" i="2"/>
  <c r="I91" i="2"/>
  <c r="G91" i="2"/>
  <c r="E91" i="2"/>
  <c r="C91" i="2"/>
  <c r="L90" i="2"/>
  <c r="K90" i="2"/>
  <c r="I90" i="2"/>
  <c r="G90" i="2"/>
  <c r="E90" i="2"/>
  <c r="C90" i="2"/>
  <c r="L89" i="2"/>
  <c r="K89" i="2"/>
  <c r="I89" i="2"/>
  <c r="G89" i="2"/>
  <c r="E89" i="2"/>
  <c r="C89" i="2"/>
  <c r="L88" i="2"/>
  <c r="L87" i="2" s="1"/>
  <c r="K88" i="2"/>
  <c r="I88" i="2"/>
  <c r="G88" i="2"/>
  <c r="E88" i="2"/>
  <c r="C88" i="2"/>
  <c r="J87" i="2"/>
  <c r="K87" i="2" s="1"/>
  <c r="H87" i="2"/>
  <c r="I87" i="2" s="1"/>
  <c r="F87" i="2"/>
  <c r="G87" i="2" s="1"/>
  <c r="D87" i="2"/>
  <c r="E87" i="2" s="1"/>
  <c r="B87" i="2"/>
  <c r="C87" i="2" s="1"/>
  <c r="L86" i="2"/>
  <c r="K86" i="2"/>
  <c r="I86" i="2"/>
  <c r="G86" i="2"/>
  <c r="E86" i="2"/>
  <c r="C86" i="2"/>
  <c r="L85" i="2"/>
  <c r="K85" i="2"/>
  <c r="I85" i="2"/>
  <c r="G85" i="2"/>
  <c r="E85" i="2"/>
  <c r="C85" i="2"/>
  <c r="L84" i="2"/>
  <c r="K84" i="2"/>
  <c r="I84" i="2"/>
  <c r="G84" i="2"/>
  <c r="E84" i="2"/>
  <c r="C84" i="2"/>
  <c r="L83" i="2"/>
  <c r="K83" i="2"/>
  <c r="I83" i="2"/>
  <c r="G83" i="2"/>
  <c r="E83" i="2"/>
  <c r="C83" i="2"/>
  <c r="L82" i="2"/>
  <c r="K82" i="2"/>
  <c r="I82" i="2"/>
  <c r="G82" i="2"/>
  <c r="E82" i="2"/>
  <c r="C82" i="2"/>
  <c r="L81" i="2"/>
  <c r="K81" i="2"/>
  <c r="I81" i="2"/>
  <c r="G81" i="2"/>
  <c r="E81" i="2"/>
  <c r="C81" i="2"/>
  <c r="L80" i="2"/>
  <c r="L78" i="2" s="1"/>
  <c r="L77" i="2" s="1"/>
  <c r="K80" i="2"/>
  <c r="I80" i="2"/>
  <c r="G80" i="2"/>
  <c r="E80" i="2"/>
  <c r="C80" i="2"/>
  <c r="L79" i="2"/>
  <c r="K79" i="2"/>
  <c r="I79" i="2"/>
  <c r="G79" i="2"/>
  <c r="E79" i="2"/>
  <c r="C79" i="2"/>
  <c r="K78" i="2"/>
  <c r="J78" i="2"/>
  <c r="H78" i="2"/>
  <c r="I78" i="2" s="1"/>
  <c r="F78" i="2"/>
  <c r="G78" i="2" s="1"/>
  <c r="E78" i="2"/>
  <c r="D78" i="2"/>
  <c r="D77" i="2" s="1"/>
  <c r="C78" i="2"/>
  <c r="B78" i="2"/>
  <c r="H77" i="2"/>
  <c r="F77" i="2"/>
  <c r="L76" i="2"/>
  <c r="K76" i="2"/>
  <c r="I76" i="2"/>
  <c r="G76" i="2"/>
  <c r="E76" i="2"/>
  <c r="C76" i="2"/>
  <c r="L75" i="2"/>
  <c r="L74" i="2" s="1"/>
  <c r="K75" i="2"/>
  <c r="I75" i="2"/>
  <c r="G75" i="2"/>
  <c r="E75" i="2"/>
  <c r="C75" i="2"/>
  <c r="J74" i="2"/>
  <c r="H74" i="2"/>
  <c r="H99" i="2" s="1"/>
  <c r="G74" i="2"/>
  <c r="F74" i="2"/>
  <c r="F99" i="2" s="1"/>
  <c r="E74" i="2"/>
  <c r="D74" i="2"/>
  <c r="B74" i="2"/>
  <c r="L68" i="2"/>
  <c r="K68" i="2"/>
  <c r="I68" i="2"/>
  <c r="G68" i="2"/>
  <c r="E68" i="2"/>
  <c r="C68" i="2"/>
  <c r="L65" i="2"/>
  <c r="L64" i="2" s="1"/>
  <c r="K65" i="2"/>
  <c r="I65" i="2"/>
  <c r="G65" i="2"/>
  <c r="E65" i="2"/>
  <c r="C65" i="2"/>
  <c r="J64" i="2"/>
  <c r="K64" i="2" s="1"/>
  <c r="H64" i="2"/>
  <c r="I64" i="2" s="1"/>
  <c r="F64" i="2"/>
  <c r="G64" i="2" s="1"/>
  <c r="E64" i="2"/>
  <c r="D64" i="2"/>
  <c r="B64" i="2"/>
  <c r="C64" i="2" s="1"/>
  <c r="L63" i="2"/>
  <c r="K63" i="2"/>
  <c r="I63" i="2"/>
  <c r="G63" i="2"/>
  <c r="E63" i="2"/>
  <c r="C63" i="2"/>
  <c r="L62" i="2"/>
  <c r="K62" i="2"/>
  <c r="I62" i="2"/>
  <c r="G62" i="2"/>
  <c r="E62" i="2"/>
  <c r="C62" i="2"/>
  <c r="L61" i="2"/>
  <c r="J61" i="2"/>
  <c r="K61" i="2" s="1"/>
  <c r="I61" i="2"/>
  <c r="H61" i="2"/>
  <c r="F61" i="2"/>
  <c r="G61" i="2" s="1"/>
  <c r="D61" i="2"/>
  <c r="E61" i="2" s="1"/>
  <c r="B61" i="2"/>
  <c r="C61" i="2" s="1"/>
  <c r="L60" i="2"/>
  <c r="K60" i="2"/>
  <c r="I60" i="2"/>
  <c r="G60" i="2"/>
  <c r="E60" i="2"/>
  <c r="C60" i="2"/>
  <c r="L59" i="2"/>
  <c r="K59" i="2"/>
  <c r="I59" i="2"/>
  <c r="G59" i="2"/>
  <c r="E59" i="2"/>
  <c r="C59" i="2"/>
  <c r="L58" i="2"/>
  <c r="L54" i="2" s="1"/>
  <c r="K58" i="2"/>
  <c r="I58" i="2"/>
  <c r="G58" i="2"/>
  <c r="E58" i="2"/>
  <c r="C58" i="2"/>
  <c r="L57" i="2"/>
  <c r="K57" i="2"/>
  <c r="I57" i="2"/>
  <c r="G57" i="2"/>
  <c r="E57" i="2"/>
  <c r="C57" i="2"/>
  <c r="L56" i="2"/>
  <c r="K56" i="2"/>
  <c r="I56" i="2"/>
  <c r="G56" i="2"/>
  <c r="E56" i="2"/>
  <c r="C56" i="2"/>
  <c r="L55" i="2"/>
  <c r="K55" i="2"/>
  <c r="I55" i="2"/>
  <c r="G55" i="2"/>
  <c r="E55" i="2"/>
  <c r="C55" i="2"/>
  <c r="K54" i="2"/>
  <c r="J54" i="2"/>
  <c r="H54" i="2"/>
  <c r="I54" i="2" s="1"/>
  <c r="F54" i="2"/>
  <c r="G54" i="2" s="1"/>
  <c r="D54" i="2"/>
  <c r="D44" i="2" s="1"/>
  <c r="C54" i="2"/>
  <c r="B54" i="2"/>
  <c r="L53" i="2"/>
  <c r="K53" i="2"/>
  <c r="I53" i="2"/>
  <c r="G53" i="2"/>
  <c r="E53" i="2"/>
  <c r="C53" i="2"/>
  <c r="L52" i="2"/>
  <c r="K52" i="2"/>
  <c r="I52" i="2"/>
  <c r="G52" i="2"/>
  <c r="E52" i="2"/>
  <c r="C52" i="2"/>
  <c r="L51" i="2"/>
  <c r="K51" i="2"/>
  <c r="I51" i="2"/>
  <c r="G51" i="2"/>
  <c r="E51" i="2"/>
  <c r="C51" i="2"/>
  <c r="L50" i="2"/>
  <c r="K50" i="2"/>
  <c r="I50" i="2"/>
  <c r="G50" i="2"/>
  <c r="E50" i="2"/>
  <c r="C50" i="2"/>
  <c r="L49" i="2"/>
  <c r="K49" i="2"/>
  <c r="I49" i="2"/>
  <c r="G49" i="2"/>
  <c r="E49" i="2"/>
  <c r="C49" i="2"/>
  <c r="L48" i="2"/>
  <c r="K48" i="2"/>
  <c r="I48" i="2"/>
  <c r="G48" i="2"/>
  <c r="E48" i="2"/>
  <c r="C48" i="2"/>
  <c r="L47" i="2"/>
  <c r="L45" i="2" s="1"/>
  <c r="K47" i="2"/>
  <c r="I47" i="2"/>
  <c r="G47" i="2"/>
  <c r="E47" i="2"/>
  <c r="C47" i="2"/>
  <c r="L46" i="2"/>
  <c r="K46" i="2"/>
  <c r="I46" i="2"/>
  <c r="G46" i="2"/>
  <c r="E46" i="2"/>
  <c r="C46" i="2"/>
  <c r="K45" i="2"/>
  <c r="J45" i="2"/>
  <c r="H45" i="2"/>
  <c r="H44" i="2" s="1"/>
  <c r="I44" i="2" s="1"/>
  <c r="F45" i="2"/>
  <c r="G45" i="2" s="1"/>
  <c r="D45" i="2"/>
  <c r="E45" i="2" s="1"/>
  <c r="C45" i="2"/>
  <c r="B45" i="2"/>
  <c r="J44" i="2"/>
  <c r="K44" i="2" s="1"/>
  <c r="B44" i="2"/>
  <c r="C44" i="2" s="1"/>
  <c r="L43" i="2"/>
  <c r="K43" i="2"/>
  <c r="I43" i="2"/>
  <c r="G43" i="2"/>
  <c r="E43" i="2"/>
  <c r="C43" i="2"/>
  <c r="L42" i="2"/>
  <c r="L41" i="2" s="1"/>
  <c r="K42" i="2"/>
  <c r="I42" i="2"/>
  <c r="G42" i="2"/>
  <c r="E42" i="2"/>
  <c r="C42" i="2"/>
  <c r="J41" i="2"/>
  <c r="J66" i="2" s="1"/>
  <c r="H41" i="2"/>
  <c r="I41" i="2" s="1"/>
  <c r="F41" i="2"/>
  <c r="G41" i="2" s="1"/>
  <c r="D41" i="2"/>
  <c r="B41" i="2"/>
  <c r="B66" i="2" s="1"/>
  <c r="L35" i="2"/>
  <c r="K35" i="2"/>
  <c r="I35" i="2"/>
  <c r="G35" i="2"/>
  <c r="E35" i="2"/>
  <c r="B12" i="2"/>
  <c r="H31" i="2"/>
  <c r="J31" i="2"/>
  <c r="F31" i="2"/>
  <c r="D31" i="2"/>
  <c r="B31" i="2"/>
  <c r="L32" i="2"/>
  <c r="L31" i="2" s="1"/>
  <c r="K32" i="2"/>
  <c r="I32" i="2"/>
  <c r="G32" i="2"/>
  <c r="E32" i="2"/>
  <c r="L9" i="2"/>
  <c r="K9" i="2"/>
  <c r="L10" i="2"/>
  <c r="K10" i="2"/>
  <c r="I10" i="2"/>
  <c r="G10" i="2"/>
  <c r="E10" i="2"/>
  <c r="I9" i="2"/>
  <c r="G9" i="2"/>
  <c r="E9" i="2"/>
  <c r="C54" i="42"/>
  <c r="C77" i="42"/>
  <c r="D54" i="42"/>
  <c r="E54" i="42"/>
  <c r="F54" i="42"/>
  <c r="M54" i="42" s="1"/>
  <c r="G54" i="42"/>
  <c r="N54" i="42" s="1"/>
  <c r="H54" i="42"/>
  <c r="D55" i="42"/>
  <c r="E55" i="42"/>
  <c r="L55" i="42" s="1"/>
  <c r="F55" i="42"/>
  <c r="G55" i="42"/>
  <c r="H55" i="42"/>
  <c r="D56" i="42"/>
  <c r="E56" i="42"/>
  <c r="L56" i="42" s="1"/>
  <c r="F56" i="42"/>
  <c r="G56" i="42"/>
  <c r="H56" i="42"/>
  <c r="D57" i="42"/>
  <c r="E57" i="42"/>
  <c r="F57" i="42"/>
  <c r="G57" i="42"/>
  <c r="H57" i="42"/>
  <c r="D58" i="42"/>
  <c r="E58" i="42"/>
  <c r="F58" i="42"/>
  <c r="G58" i="42"/>
  <c r="H58" i="42"/>
  <c r="D59" i="42"/>
  <c r="E59" i="42"/>
  <c r="F59" i="42"/>
  <c r="G59" i="42"/>
  <c r="H59" i="42"/>
  <c r="D60" i="42"/>
  <c r="E60" i="42"/>
  <c r="F60" i="42"/>
  <c r="G60" i="42"/>
  <c r="H60" i="42"/>
  <c r="D61" i="42"/>
  <c r="E61" i="42"/>
  <c r="F61" i="42"/>
  <c r="G61" i="42"/>
  <c r="H61" i="42"/>
  <c r="D62" i="42"/>
  <c r="E62" i="42"/>
  <c r="F62" i="42"/>
  <c r="G62" i="42"/>
  <c r="H62" i="42"/>
  <c r="D64" i="42"/>
  <c r="E64" i="42"/>
  <c r="F64" i="42"/>
  <c r="G64" i="42"/>
  <c r="H64" i="42"/>
  <c r="D65" i="42"/>
  <c r="E65" i="42"/>
  <c r="F65" i="42"/>
  <c r="G65" i="42"/>
  <c r="H65" i="42"/>
  <c r="D66" i="42"/>
  <c r="E66" i="42"/>
  <c r="F66" i="42"/>
  <c r="G66" i="42"/>
  <c r="H66" i="42"/>
  <c r="C55" i="42"/>
  <c r="J55" i="42" s="1"/>
  <c r="C56" i="42"/>
  <c r="J56" i="42" s="1"/>
  <c r="C57" i="42"/>
  <c r="J57" i="42" s="1"/>
  <c r="C58" i="42"/>
  <c r="C59" i="42"/>
  <c r="C60" i="42"/>
  <c r="C61" i="42"/>
  <c r="C62" i="42"/>
  <c r="C64" i="42"/>
  <c r="C65" i="42"/>
  <c r="C66" i="42"/>
  <c r="C38" i="42"/>
  <c r="H77" i="42"/>
  <c r="D77" i="42"/>
  <c r="E77" i="42"/>
  <c r="F77" i="42"/>
  <c r="G77" i="42"/>
  <c r="C48" i="42"/>
  <c r="D38" i="42"/>
  <c r="E38" i="42"/>
  <c r="F38" i="42"/>
  <c r="G38" i="42"/>
  <c r="H38" i="42"/>
  <c r="O96" i="13" l="1"/>
  <c r="M93" i="13"/>
  <c r="M111" i="13" s="1"/>
  <c r="M136" i="13" s="1"/>
  <c r="M137" i="13" s="1"/>
  <c r="M138" i="13" s="1"/>
  <c r="O93" i="13"/>
  <c r="S71" i="13"/>
  <c r="S44" i="13"/>
  <c r="U33" i="13"/>
  <c r="S33" i="13"/>
  <c r="M33" i="13"/>
  <c r="J120" i="13"/>
  <c r="W120" i="13"/>
  <c r="W117" i="13" s="1"/>
  <c r="W135" i="13" s="1"/>
  <c r="K130" i="13"/>
  <c r="I106" i="13"/>
  <c r="Q106" i="13"/>
  <c r="J106" i="13"/>
  <c r="K106" i="13"/>
  <c r="P71" i="13"/>
  <c r="M71" i="13"/>
  <c r="M68" i="13" s="1"/>
  <c r="M86" i="13" s="1"/>
  <c r="I57" i="13"/>
  <c r="M57" i="13"/>
  <c r="S57" i="13"/>
  <c r="R57" i="13"/>
  <c r="U23" i="13"/>
  <c r="U20" i="13" s="1"/>
  <c r="U38" i="13" s="1"/>
  <c r="P23" i="13"/>
  <c r="P20" i="13" s="1"/>
  <c r="L71" i="13"/>
  <c r="L68" i="13" s="1"/>
  <c r="R71" i="13"/>
  <c r="R68" i="13" s="1"/>
  <c r="R86" i="13" s="1"/>
  <c r="P96" i="13"/>
  <c r="S96" i="13"/>
  <c r="S93" i="13" s="1"/>
  <c r="K96" i="13"/>
  <c r="K93" i="13" s="1"/>
  <c r="K111" i="13" s="1"/>
  <c r="K136" i="13" s="1"/>
  <c r="N96" i="13"/>
  <c r="N93" i="13" s="1"/>
  <c r="I47" i="13"/>
  <c r="I44" i="13" s="1"/>
  <c r="I62" i="13" s="1"/>
  <c r="W47" i="13"/>
  <c r="W44" i="13" s="1"/>
  <c r="P33" i="13"/>
  <c r="V23" i="13"/>
  <c r="V20" i="13" s="1"/>
  <c r="V38" i="13" s="1"/>
  <c r="K23" i="13"/>
  <c r="K20" i="13" s="1"/>
  <c r="K38" i="13" s="1"/>
  <c r="J96" i="13"/>
  <c r="J93" i="13" s="1"/>
  <c r="J111" i="13" s="1"/>
  <c r="R93" i="13"/>
  <c r="R111" i="13" s="1"/>
  <c r="K71" i="13"/>
  <c r="N47" i="13"/>
  <c r="N44" i="13" s="1"/>
  <c r="N62" i="13" s="1"/>
  <c r="N87" i="13" s="1"/>
  <c r="N88" i="13" s="1"/>
  <c r="L44" i="13"/>
  <c r="L62" i="13" s="1"/>
  <c r="I33" i="13"/>
  <c r="K33" i="13"/>
  <c r="V120" i="13"/>
  <c r="S120" i="13"/>
  <c r="O106" i="13"/>
  <c r="W106" i="13"/>
  <c r="S130" i="13"/>
  <c r="L120" i="13"/>
  <c r="L117" i="13" s="1"/>
  <c r="Q120" i="13"/>
  <c r="Q117" i="13" s="1"/>
  <c r="I117" i="13"/>
  <c r="I135" i="13" s="1"/>
  <c r="V117" i="13"/>
  <c r="V135" i="13" s="1"/>
  <c r="R106" i="13"/>
  <c r="L106" i="13"/>
  <c r="I68" i="13"/>
  <c r="I86" i="13" s="1"/>
  <c r="I112" i="13" s="1"/>
  <c r="K68" i="13"/>
  <c r="K86" i="13" s="1"/>
  <c r="T57" i="13"/>
  <c r="O57" i="13"/>
  <c r="N57" i="13"/>
  <c r="O23" i="13"/>
  <c r="O20" i="13" s="1"/>
  <c r="R23" i="13"/>
  <c r="R20" i="13" s="1"/>
  <c r="R38" i="13" s="1"/>
  <c r="Q23" i="13"/>
  <c r="I71" i="13"/>
  <c r="Q71" i="13"/>
  <c r="Q68" i="13" s="1"/>
  <c r="Q86" i="13" s="1"/>
  <c r="Q112" i="13" s="1"/>
  <c r="O71" i="13"/>
  <c r="O68" i="13" s="1"/>
  <c r="O86" i="13" s="1"/>
  <c r="N71" i="13"/>
  <c r="N68" i="13" s="1"/>
  <c r="N86" i="13" s="1"/>
  <c r="N112" i="13" s="1"/>
  <c r="L47" i="13"/>
  <c r="Q130" i="13"/>
  <c r="T130" i="13"/>
  <c r="I96" i="13"/>
  <c r="I93" i="13" s="1"/>
  <c r="I111" i="13" s="1"/>
  <c r="I136" i="13" s="1"/>
  <c r="I137" i="13" s="1"/>
  <c r="I138" i="13" s="1"/>
  <c r="M96" i="13"/>
  <c r="U96" i="13"/>
  <c r="M47" i="13"/>
  <c r="M44" i="13" s="1"/>
  <c r="M62" i="13" s="1"/>
  <c r="U47" i="13"/>
  <c r="P47" i="13"/>
  <c r="P44" i="13" s="1"/>
  <c r="P62" i="13" s="1"/>
  <c r="P87" i="13" s="1"/>
  <c r="T20" i="13"/>
  <c r="T38" i="13" s="1"/>
  <c r="S20" i="13"/>
  <c r="S38" i="13" s="1"/>
  <c r="W93" i="13"/>
  <c r="T93" i="13"/>
  <c r="T111" i="13" s="1"/>
  <c r="K44" i="13"/>
  <c r="K62" i="13" s="1"/>
  <c r="K87" i="13" s="1"/>
  <c r="W33" i="13"/>
  <c r="N120" i="13"/>
  <c r="N117" i="13" s="1"/>
  <c r="N135" i="13" s="1"/>
  <c r="O120" i="13"/>
  <c r="O117" i="13" s="1"/>
  <c r="O135" i="13" s="1"/>
  <c r="T120" i="13"/>
  <c r="T117" i="13" s="1"/>
  <c r="J117" i="13"/>
  <c r="J135" i="13" s="1"/>
  <c r="T106" i="13"/>
  <c r="M106" i="13"/>
  <c r="S106" i="13"/>
  <c r="U71" i="13"/>
  <c r="U68" i="13" s="1"/>
  <c r="U86" i="13" s="1"/>
  <c r="P68" i="13"/>
  <c r="P86" i="13" s="1"/>
  <c r="Q57" i="13"/>
  <c r="L57" i="13"/>
  <c r="K57" i="13"/>
  <c r="J57" i="13"/>
  <c r="M23" i="13"/>
  <c r="M20" i="13" s="1"/>
  <c r="M38" i="13" s="1"/>
  <c r="J71" i="13"/>
  <c r="J68" i="13" s="1"/>
  <c r="J86" i="13" s="1"/>
  <c r="T96" i="13"/>
  <c r="Q96" i="13"/>
  <c r="Q93" i="13" s="1"/>
  <c r="Q111" i="13" s="1"/>
  <c r="R47" i="13"/>
  <c r="R44" i="13" s="1"/>
  <c r="R62" i="13" s="1"/>
  <c r="O47" i="13"/>
  <c r="O44" i="13" s="1"/>
  <c r="S23" i="13"/>
  <c r="O130" i="13"/>
  <c r="P120" i="13"/>
  <c r="P117" i="13" s="1"/>
  <c r="P135" i="13" s="1"/>
  <c r="U93" i="13"/>
  <c r="U111" i="13" s="1"/>
  <c r="P93" i="13"/>
  <c r="P111" i="13" s="1"/>
  <c r="P136" i="13" s="1"/>
  <c r="P137" i="13" s="1"/>
  <c r="P138" i="13" s="1"/>
  <c r="L81" i="13"/>
  <c r="J81" i="13"/>
  <c r="V47" i="13"/>
  <c r="V44" i="13" s="1"/>
  <c r="V62" i="13" s="1"/>
  <c r="U44" i="13"/>
  <c r="L23" i="13"/>
  <c r="V33" i="13"/>
  <c r="O33" i="13"/>
  <c r="R33" i="13"/>
  <c r="L33" i="13"/>
  <c r="I120" i="13"/>
  <c r="R120" i="13"/>
  <c r="R117" i="13" s="1"/>
  <c r="R135" i="13" s="1"/>
  <c r="K120" i="13"/>
  <c r="K117" i="13" s="1"/>
  <c r="K135" i="13" s="1"/>
  <c r="S117" i="13"/>
  <c r="N106" i="13"/>
  <c r="V106" i="13"/>
  <c r="P106" i="13"/>
  <c r="S68" i="13"/>
  <c r="S86" i="13" s="1"/>
  <c r="S112" i="13" s="1"/>
  <c r="U57" i="13"/>
  <c r="W57" i="13"/>
  <c r="V57" i="13"/>
  <c r="I23" i="13"/>
  <c r="I20" i="13" s="1"/>
  <c r="I38" i="13" s="1"/>
  <c r="W23" i="13"/>
  <c r="W20" i="13" s="1"/>
  <c r="W38" i="13" s="1"/>
  <c r="J23" i="13"/>
  <c r="T71" i="13"/>
  <c r="T68" i="13" s="1"/>
  <c r="T86" i="13" s="1"/>
  <c r="T112" i="13" s="1"/>
  <c r="W71" i="13"/>
  <c r="W68" i="13" s="1"/>
  <c r="W86" i="13" s="1"/>
  <c r="V71" i="13"/>
  <c r="V68" i="13" s="1"/>
  <c r="V86" i="13" s="1"/>
  <c r="V112" i="13" s="1"/>
  <c r="T47" i="13"/>
  <c r="T44" i="13" s="1"/>
  <c r="T62" i="13" s="1"/>
  <c r="L130" i="13"/>
  <c r="V96" i="13"/>
  <c r="V93" i="13" s="1"/>
  <c r="V111" i="13" s="1"/>
  <c r="L96" i="13"/>
  <c r="L93" i="13" s="1"/>
  <c r="L111" i="13" s="1"/>
  <c r="Q47" i="13"/>
  <c r="Q44" i="13" s="1"/>
  <c r="Q62" i="13" s="1"/>
  <c r="J47" i="13"/>
  <c r="J44" i="13" s="1"/>
  <c r="N23" i="13"/>
  <c r="N20" i="13" s="1"/>
  <c r="N38" i="13" s="1"/>
  <c r="Q20" i="13"/>
  <c r="Q38" i="13" s="1"/>
  <c r="L20" i="13"/>
  <c r="L38" i="13" s="1"/>
  <c r="J20" i="13"/>
  <c r="J38" i="13" s="1"/>
  <c r="L9" i="46"/>
  <c r="L8" i="46" s="1"/>
  <c r="I11" i="46"/>
  <c r="I9" i="46" s="1"/>
  <c r="I8" i="46" s="1"/>
  <c r="I7" i="46" s="1"/>
  <c r="J56" i="4" s="1"/>
  <c r="O11" i="45"/>
  <c r="O14" i="5"/>
  <c r="I51" i="50"/>
  <c r="I52" i="50" s="1"/>
  <c r="I32" i="50"/>
  <c r="J16" i="50"/>
  <c r="J30" i="50" s="1"/>
  <c r="E26" i="4"/>
  <c r="D32" i="4"/>
  <c r="K74" i="43"/>
  <c r="L75" i="43"/>
  <c r="N75" i="43"/>
  <c r="D71" i="43"/>
  <c r="H64" i="43"/>
  <c r="M75" i="43"/>
  <c r="N76" i="43"/>
  <c r="K75" i="43"/>
  <c r="M73" i="43"/>
  <c r="F71" i="43"/>
  <c r="L76" i="43"/>
  <c r="N74" i="43"/>
  <c r="K73" i="43"/>
  <c r="E71" i="43"/>
  <c r="F64" i="43"/>
  <c r="E64" i="43"/>
  <c r="H71" i="43"/>
  <c r="D64" i="43"/>
  <c r="M76" i="43"/>
  <c r="J73" i="43"/>
  <c r="M74" i="43"/>
  <c r="K76" i="43"/>
  <c r="G54" i="43"/>
  <c r="F54" i="43"/>
  <c r="G71" i="43"/>
  <c r="E54" i="43"/>
  <c r="D54" i="43"/>
  <c r="H54" i="43"/>
  <c r="K59" i="43"/>
  <c r="L59" i="43"/>
  <c r="M59" i="43"/>
  <c r="C64" i="43"/>
  <c r="N59" i="43"/>
  <c r="J59" i="43"/>
  <c r="L24" i="47"/>
  <c r="I9" i="47"/>
  <c r="I8" i="47" s="1"/>
  <c r="L9" i="47"/>
  <c r="L8" i="47" s="1"/>
  <c r="L7" i="47" s="1"/>
  <c r="M72" i="4" s="1"/>
  <c r="E27" i="47"/>
  <c r="E29" i="47" s="1"/>
  <c r="O9" i="47"/>
  <c r="O22" i="47"/>
  <c r="C22" i="47" s="1"/>
  <c r="H27" i="46"/>
  <c r="H29" i="46" s="1"/>
  <c r="K27" i="46"/>
  <c r="K29" i="46" s="1"/>
  <c r="O49" i="46"/>
  <c r="C49" i="46" s="1"/>
  <c r="L18" i="46"/>
  <c r="O24" i="46"/>
  <c r="O18" i="46" s="1"/>
  <c r="I18" i="46"/>
  <c r="F55" i="46"/>
  <c r="E27" i="45"/>
  <c r="E29" i="45" s="1"/>
  <c r="F29" i="45" s="1"/>
  <c r="N55" i="45"/>
  <c r="N57" i="45" s="1"/>
  <c r="O57" i="45" s="1"/>
  <c r="I18" i="45"/>
  <c r="C53" i="45"/>
  <c r="K27" i="45"/>
  <c r="K29" i="45" s="1"/>
  <c r="L27" i="45"/>
  <c r="O18" i="45"/>
  <c r="I57" i="45"/>
  <c r="C11" i="45"/>
  <c r="I55" i="45"/>
  <c r="I17" i="45"/>
  <c r="C17" i="45" s="1"/>
  <c r="I33" i="45"/>
  <c r="O45" i="45"/>
  <c r="O54" i="45"/>
  <c r="C54" i="45" s="1"/>
  <c r="H55" i="44"/>
  <c r="H57" i="44" s="1"/>
  <c r="L25" i="44"/>
  <c r="N55" i="44"/>
  <c r="N57" i="44" s="1"/>
  <c r="O57" i="44" s="1"/>
  <c r="I10" i="44"/>
  <c r="I9" i="44" s="1"/>
  <c r="I8" i="44" s="1"/>
  <c r="L55" i="44"/>
  <c r="O24" i="44"/>
  <c r="O18" i="44" s="1"/>
  <c r="I18" i="47"/>
  <c r="I7" i="47" s="1"/>
  <c r="J72" i="4" s="1"/>
  <c r="L52" i="47"/>
  <c r="L46" i="47" s="1"/>
  <c r="L35" i="47" s="1"/>
  <c r="L18" i="47"/>
  <c r="L46" i="46"/>
  <c r="L35" i="46" s="1"/>
  <c r="C14" i="46"/>
  <c r="C11" i="46"/>
  <c r="O9" i="46"/>
  <c r="O8" i="46" s="1"/>
  <c r="C25" i="46"/>
  <c r="C61" i="45"/>
  <c r="C33" i="45"/>
  <c r="C52" i="45"/>
  <c r="L9" i="45"/>
  <c r="L8" i="45" s="1"/>
  <c r="L7" i="45" s="1"/>
  <c r="M40" i="4" s="1"/>
  <c r="O9" i="45"/>
  <c r="O8" i="45" s="1"/>
  <c r="O7" i="45" s="1"/>
  <c r="P40" i="4" s="1"/>
  <c r="C25" i="45"/>
  <c r="I46" i="45"/>
  <c r="I35" i="45" s="1"/>
  <c r="L46" i="45"/>
  <c r="L35" i="45" s="1"/>
  <c r="O29" i="47"/>
  <c r="N30" i="47"/>
  <c r="N31" i="47" s="1"/>
  <c r="N32" i="47" s="1"/>
  <c r="O32" i="47" s="1"/>
  <c r="C45" i="47"/>
  <c r="C47" i="47"/>
  <c r="O46" i="47"/>
  <c r="C24" i="47"/>
  <c r="E30" i="47"/>
  <c r="F29" i="47"/>
  <c r="C33" i="47"/>
  <c r="O31" i="47"/>
  <c r="C52" i="47"/>
  <c r="F46" i="47"/>
  <c r="F35" i="47" s="1"/>
  <c r="C61" i="47"/>
  <c r="C14" i="47"/>
  <c r="O12" i="47"/>
  <c r="C12" i="47" s="1"/>
  <c r="L29" i="47"/>
  <c r="N58" i="47"/>
  <c r="O57" i="47"/>
  <c r="O55" i="47"/>
  <c r="I29" i="47"/>
  <c r="I27" i="47"/>
  <c r="H30" i="47"/>
  <c r="F27" i="47"/>
  <c r="I35" i="47"/>
  <c r="F57" i="47"/>
  <c r="F55" i="47"/>
  <c r="E58" i="47"/>
  <c r="E59" i="47" s="1"/>
  <c r="K30" i="47"/>
  <c r="K31" i="47" s="1"/>
  <c r="L27" i="47"/>
  <c r="H58" i="47"/>
  <c r="H59" i="47" s="1"/>
  <c r="H60" i="47" s="1"/>
  <c r="I60" i="47" s="1"/>
  <c r="I55" i="47"/>
  <c r="I57" i="47"/>
  <c r="C53" i="47"/>
  <c r="F9" i="47"/>
  <c r="C10" i="47"/>
  <c r="C11" i="47"/>
  <c r="C17" i="47"/>
  <c r="C19" i="47"/>
  <c r="O27" i="47"/>
  <c r="C44" i="47"/>
  <c r="O43" i="47"/>
  <c r="F25" i="47"/>
  <c r="K55" i="47"/>
  <c r="K57" i="47" s="1"/>
  <c r="I29" i="46"/>
  <c r="I27" i="46"/>
  <c r="F57" i="46"/>
  <c r="E58" i="46"/>
  <c r="E59" i="46" s="1"/>
  <c r="E60" i="46" s="1"/>
  <c r="C17" i="46"/>
  <c r="C52" i="46"/>
  <c r="F46" i="46"/>
  <c r="C53" i="46"/>
  <c r="I57" i="46"/>
  <c r="O55" i="46"/>
  <c r="O27" i="46"/>
  <c r="N30" i="46"/>
  <c r="N31" i="46" s="1"/>
  <c r="K30" i="46"/>
  <c r="L27" i="46"/>
  <c r="C44" i="46"/>
  <c r="O43" i="46"/>
  <c r="L57" i="46"/>
  <c r="L7" i="46"/>
  <c r="M56" i="4" s="1"/>
  <c r="H58" i="46"/>
  <c r="H59" i="46" s="1"/>
  <c r="H60" i="46" s="1"/>
  <c r="I55" i="46"/>
  <c r="O59" i="46"/>
  <c r="C61" i="46"/>
  <c r="N58" i="46"/>
  <c r="N59" i="46" s="1"/>
  <c r="N60" i="46" s="1"/>
  <c r="O60" i="46" s="1"/>
  <c r="O57" i="46"/>
  <c r="F9" i="46"/>
  <c r="C10" i="46"/>
  <c r="C45" i="46"/>
  <c r="F58" i="46"/>
  <c r="F60" i="46"/>
  <c r="F27" i="46"/>
  <c r="L29" i="46"/>
  <c r="L55" i="46"/>
  <c r="K58" i="46"/>
  <c r="K59" i="46" s="1"/>
  <c r="K60" i="46" s="1"/>
  <c r="I60" i="46"/>
  <c r="F18" i="46"/>
  <c r="C24" i="46"/>
  <c r="O29" i="46"/>
  <c r="I35" i="46"/>
  <c r="L60" i="46"/>
  <c r="E27" i="46"/>
  <c r="E29" i="46" s="1"/>
  <c r="F57" i="45"/>
  <c r="E58" i="45"/>
  <c r="E59" i="45" s="1"/>
  <c r="E60" i="45" s="1"/>
  <c r="F60" i="45" s="1"/>
  <c r="F9" i="45"/>
  <c r="C10" i="45"/>
  <c r="I27" i="45"/>
  <c r="I9" i="45"/>
  <c r="I8" i="45" s="1"/>
  <c r="I7" i="45" s="1"/>
  <c r="J40" i="4" s="1"/>
  <c r="F27" i="45"/>
  <c r="E30" i="45"/>
  <c r="E31" i="45" s="1"/>
  <c r="E32" i="45" s="1"/>
  <c r="F32" i="45" s="1"/>
  <c r="C44" i="45"/>
  <c r="O43" i="45"/>
  <c r="F18" i="45"/>
  <c r="C24" i="45"/>
  <c r="F55" i="45"/>
  <c r="I29" i="45"/>
  <c r="H30" i="45"/>
  <c r="H31" i="45" s="1"/>
  <c r="H32" i="45" s="1"/>
  <c r="I32" i="45" s="1"/>
  <c r="C45" i="45"/>
  <c r="L57" i="45"/>
  <c r="L55" i="45"/>
  <c r="K58" i="45"/>
  <c r="O29" i="45"/>
  <c r="O27" i="45"/>
  <c r="N30" i="45"/>
  <c r="O46" i="45"/>
  <c r="H59" i="45"/>
  <c r="I58" i="45"/>
  <c r="C14" i="45"/>
  <c r="F46" i="45"/>
  <c r="F35" i="45" s="1"/>
  <c r="C44" i="44"/>
  <c r="O43" i="44"/>
  <c r="C43" i="44" s="1"/>
  <c r="F9" i="44"/>
  <c r="I61" i="44"/>
  <c r="C61" i="44" s="1"/>
  <c r="I35" i="44"/>
  <c r="O26" i="44"/>
  <c r="C26" i="44" s="1"/>
  <c r="C11" i="44"/>
  <c r="C17" i="44"/>
  <c r="L35" i="44"/>
  <c r="C53" i="44"/>
  <c r="O10" i="44"/>
  <c r="O9" i="44" s="1"/>
  <c r="L60" i="44"/>
  <c r="O29" i="44"/>
  <c r="N30" i="44"/>
  <c r="N31" i="44" s="1"/>
  <c r="N32" i="44" s="1"/>
  <c r="O32" i="44" s="1"/>
  <c r="O30" i="44"/>
  <c r="F55" i="44"/>
  <c r="E58" i="44"/>
  <c r="E59" i="44" s="1"/>
  <c r="C14" i="44"/>
  <c r="O12" i="44"/>
  <c r="C12" i="44" s="1"/>
  <c r="I55" i="44"/>
  <c r="I57" i="44"/>
  <c r="I18" i="44"/>
  <c r="E30" i="44"/>
  <c r="F29" i="44"/>
  <c r="C33" i="44"/>
  <c r="F57" i="44"/>
  <c r="I29" i="44"/>
  <c r="I27" i="44"/>
  <c r="H30" i="44"/>
  <c r="L57" i="44"/>
  <c r="K58" i="44"/>
  <c r="K59" i="44" s="1"/>
  <c r="K60" i="44" s="1"/>
  <c r="C19" i="44"/>
  <c r="O27" i="44"/>
  <c r="L18" i="44"/>
  <c r="L7" i="44" s="1"/>
  <c r="M24" i="4" s="1"/>
  <c r="F27" i="44"/>
  <c r="C45" i="44"/>
  <c r="C47" i="44"/>
  <c r="O46" i="44"/>
  <c r="O35" i="44" s="1"/>
  <c r="F58" i="44"/>
  <c r="C52" i="44"/>
  <c r="F46" i="44"/>
  <c r="K30" i="44"/>
  <c r="K31" i="44" s="1"/>
  <c r="L27" i="44"/>
  <c r="L29" i="44"/>
  <c r="F25" i="44"/>
  <c r="E58" i="5"/>
  <c r="E59" i="5" s="1"/>
  <c r="E60" i="5" s="1"/>
  <c r="N27" i="5"/>
  <c r="O27" i="5" s="1"/>
  <c r="M56" i="42"/>
  <c r="N57" i="42"/>
  <c r="K56" i="42"/>
  <c r="N56" i="42"/>
  <c r="K55" i="42"/>
  <c r="L143" i="2"/>
  <c r="L168" i="2" s="1"/>
  <c r="D168" i="2"/>
  <c r="F165" i="2"/>
  <c r="G143" i="2"/>
  <c r="L165" i="2"/>
  <c r="J168" i="2"/>
  <c r="I144" i="2"/>
  <c r="G153" i="2"/>
  <c r="H165" i="2"/>
  <c r="K140" i="2"/>
  <c r="E140" i="2"/>
  <c r="I160" i="2"/>
  <c r="B165" i="2"/>
  <c r="E165" i="2" s="1"/>
  <c r="I110" i="2"/>
  <c r="H132" i="2"/>
  <c r="D135" i="2"/>
  <c r="L132" i="2"/>
  <c r="L135" i="2"/>
  <c r="E107" i="2"/>
  <c r="F110" i="2"/>
  <c r="C111" i="2"/>
  <c r="K111" i="2"/>
  <c r="I111" i="2"/>
  <c r="C130" i="2"/>
  <c r="B132" i="2"/>
  <c r="J132" i="2"/>
  <c r="G107" i="2"/>
  <c r="E111" i="2"/>
  <c r="L99" i="2"/>
  <c r="D99" i="2"/>
  <c r="E77" i="2"/>
  <c r="F102" i="2"/>
  <c r="I77" i="2"/>
  <c r="H102" i="2"/>
  <c r="L102" i="2"/>
  <c r="I74" i="2"/>
  <c r="J77" i="2"/>
  <c r="K77" i="2" s="1"/>
  <c r="C74" i="2"/>
  <c r="K74" i="2"/>
  <c r="B77" i="2"/>
  <c r="C77" i="2" s="1"/>
  <c r="C97" i="2"/>
  <c r="B69" i="2"/>
  <c r="C66" i="2"/>
  <c r="J69" i="2"/>
  <c r="K66" i="2"/>
  <c r="D66" i="2"/>
  <c r="E44" i="2"/>
  <c r="L44" i="2"/>
  <c r="L69" i="2" s="1"/>
  <c r="K41" i="2"/>
  <c r="I45" i="2"/>
  <c r="H66" i="2"/>
  <c r="C41" i="2"/>
  <c r="E41" i="2"/>
  <c r="F44" i="2"/>
  <c r="E54" i="2"/>
  <c r="L57" i="42"/>
  <c r="K54" i="42"/>
  <c r="K57" i="42"/>
  <c r="M55" i="42"/>
  <c r="M57" i="42"/>
  <c r="L54" i="42"/>
  <c r="N55" i="42"/>
  <c r="J54" i="42"/>
  <c r="J77" i="42"/>
  <c r="C52" i="42"/>
  <c r="N42" i="42"/>
  <c r="M42" i="42"/>
  <c r="L42" i="42"/>
  <c r="K42" i="42"/>
  <c r="J42" i="42"/>
  <c r="N41" i="42"/>
  <c r="M41" i="42"/>
  <c r="L41" i="42"/>
  <c r="K41" i="42"/>
  <c r="J41" i="42"/>
  <c r="N40" i="42"/>
  <c r="M40" i="42"/>
  <c r="L40" i="42"/>
  <c r="K40" i="42"/>
  <c r="J40" i="42"/>
  <c r="N39" i="42"/>
  <c r="M39" i="42"/>
  <c r="L39" i="42"/>
  <c r="K39" i="42"/>
  <c r="J39" i="42"/>
  <c r="N51" i="42"/>
  <c r="M51" i="42"/>
  <c r="L51" i="42"/>
  <c r="K51" i="42"/>
  <c r="J51" i="42"/>
  <c r="N50" i="42"/>
  <c r="M50" i="42"/>
  <c r="L50" i="42"/>
  <c r="K50" i="42"/>
  <c r="J50" i="42"/>
  <c r="N49" i="42"/>
  <c r="M49" i="42"/>
  <c r="L49" i="42"/>
  <c r="K49" i="42"/>
  <c r="J49" i="42"/>
  <c r="H48" i="42"/>
  <c r="G48" i="42"/>
  <c r="F48" i="42"/>
  <c r="E48" i="42"/>
  <c r="E52" i="42" s="1"/>
  <c r="D48" i="42"/>
  <c r="N47" i="42"/>
  <c r="M47" i="42"/>
  <c r="L47" i="42"/>
  <c r="K47" i="42"/>
  <c r="J47" i="42"/>
  <c r="N46" i="42"/>
  <c r="M46" i="42"/>
  <c r="L46" i="42"/>
  <c r="K46" i="42"/>
  <c r="J46" i="42"/>
  <c r="N45" i="42"/>
  <c r="M45" i="42"/>
  <c r="L45" i="42"/>
  <c r="K45" i="42"/>
  <c r="J45" i="42"/>
  <c r="N44" i="42"/>
  <c r="M44" i="42"/>
  <c r="L44" i="42"/>
  <c r="K44" i="42"/>
  <c r="J44" i="42"/>
  <c r="N43" i="42"/>
  <c r="M43" i="42"/>
  <c r="L43" i="42"/>
  <c r="K43" i="42"/>
  <c r="J43" i="42"/>
  <c r="J82" i="15"/>
  <c r="N82" i="15"/>
  <c r="M82" i="15"/>
  <c r="L82" i="15"/>
  <c r="K82" i="15"/>
  <c r="D69" i="15"/>
  <c r="E69" i="15"/>
  <c r="F69" i="15"/>
  <c r="G69" i="15"/>
  <c r="H69" i="15"/>
  <c r="C69" i="15"/>
  <c r="C49" i="15"/>
  <c r="C41" i="15"/>
  <c r="C47" i="15" s="1"/>
  <c r="D52" i="15"/>
  <c r="D49" i="15"/>
  <c r="E49" i="15"/>
  <c r="F49" i="15"/>
  <c r="G49" i="15"/>
  <c r="H49" i="15"/>
  <c r="D50" i="15"/>
  <c r="E50" i="15"/>
  <c r="F50" i="15"/>
  <c r="G50" i="15"/>
  <c r="H50" i="15"/>
  <c r="D51" i="15"/>
  <c r="E51" i="15"/>
  <c r="F51" i="15"/>
  <c r="G51" i="15"/>
  <c r="H51" i="15"/>
  <c r="E52" i="15"/>
  <c r="F52" i="15"/>
  <c r="G52" i="15"/>
  <c r="H52" i="15"/>
  <c r="D53" i="15"/>
  <c r="E53" i="15"/>
  <c r="F53" i="15"/>
  <c r="G53" i="15"/>
  <c r="H53" i="15"/>
  <c r="D54" i="15"/>
  <c r="E54" i="15"/>
  <c r="F54" i="15"/>
  <c r="G54" i="15"/>
  <c r="H54" i="15"/>
  <c r="D55" i="15"/>
  <c r="E55" i="15"/>
  <c r="F55" i="15"/>
  <c r="G55" i="15"/>
  <c r="H55" i="15"/>
  <c r="D56" i="15"/>
  <c r="E56" i="15"/>
  <c r="F56" i="15"/>
  <c r="G56" i="15"/>
  <c r="H56" i="15"/>
  <c r="D58" i="15"/>
  <c r="E58" i="15"/>
  <c r="F58" i="15"/>
  <c r="G58" i="15"/>
  <c r="H58" i="15"/>
  <c r="D59" i="15"/>
  <c r="E59" i="15"/>
  <c r="F59" i="15"/>
  <c r="G59" i="15"/>
  <c r="H59" i="15"/>
  <c r="C50" i="15"/>
  <c r="J50" i="15" s="1"/>
  <c r="C51" i="15"/>
  <c r="J51" i="15" s="1"/>
  <c r="C52" i="15"/>
  <c r="C53" i="15"/>
  <c r="C54" i="15"/>
  <c r="C55" i="15"/>
  <c r="C56" i="15"/>
  <c r="C58" i="15"/>
  <c r="C59" i="15"/>
  <c r="H41" i="15"/>
  <c r="H47" i="15" s="1"/>
  <c r="D41" i="15"/>
  <c r="D47" i="15" s="1"/>
  <c r="E41" i="15"/>
  <c r="E47" i="15" s="1"/>
  <c r="F41" i="15"/>
  <c r="F47" i="15" s="1"/>
  <c r="G41" i="15"/>
  <c r="G47" i="15" s="1"/>
  <c r="N45" i="15"/>
  <c r="M45" i="15"/>
  <c r="L45" i="15"/>
  <c r="K45" i="15"/>
  <c r="J45" i="15"/>
  <c r="N44" i="15"/>
  <c r="M44" i="15"/>
  <c r="L44" i="15"/>
  <c r="K44" i="15"/>
  <c r="J44" i="15"/>
  <c r="N43" i="15"/>
  <c r="M43" i="15"/>
  <c r="L43" i="15"/>
  <c r="K43" i="15"/>
  <c r="J43" i="15"/>
  <c r="N42" i="15"/>
  <c r="M42" i="15"/>
  <c r="L42" i="15"/>
  <c r="K42" i="15"/>
  <c r="J42" i="15"/>
  <c r="C69" i="2" l="1"/>
  <c r="B23" i="3"/>
  <c r="R40" i="13"/>
  <c r="R63" i="13"/>
  <c r="R64" i="13" s="1"/>
  <c r="N40" i="13"/>
  <c r="N63" i="13"/>
  <c r="N64" i="13" s="1"/>
  <c r="Q136" i="13"/>
  <c r="Q113" i="13"/>
  <c r="N137" i="13"/>
  <c r="N138" i="13" s="1"/>
  <c r="J136" i="13"/>
  <c r="J137" i="13" s="1"/>
  <c r="J138" i="13" s="1"/>
  <c r="R137" i="13"/>
  <c r="R138" i="13" s="1"/>
  <c r="V87" i="13"/>
  <c r="V88" i="13" s="1"/>
  <c r="K40" i="13"/>
  <c r="K63" i="13"/>
  <c r="K64" i="13" s="1"/>
  <c r="U112" i="13"/>
  <c r="M87" i="13"/>
  <c r="M64" i="13"/>
  <c r="Q87" i="13"/>
  <c r="Q88" i="13" s="1"/>
  <c r="T87" i="13"/>
  <c r="T88" i="13" s="1"/>
  <c r="J112" i="13"/>
  <c r="J113" i="13" s="1"/>
  <c r="I64" i="13"/>
  <c r="I87" i="13"/>
  <c r="I88" i="13" s="1"/>
  <c r="U40" i="13"/>
  <c r="U63" i="13"/>
  <c r="L113" i="13"/>
  <c r="L136" i="13"/>
  <c r="M63" i="13"/>
  <c r="M40" i="13"/>
  <c r="V63" i="13"/>
  <c r="V64" i="13" s="1"/>
  <c r="V40" i="13"/>
  <c r="R112" i="13"/>
  <c r="M88" i="13"/>
  <c r="M112" i="13"/>
  <c r="M113" i="13" s="1"/>
  <c r="Q40" i="13"/>
  <c r="Q63" i="13"/>
  <c r="Q64" i="13" s="1"/>
  <c r="R87" i="13"/>
  <c r="R88" i="13" s="1"/>
  <c r="S63" i="13"/>
  <c r="S40" i="13"/>
  <c r="L87" i="13"/>
  <c r="V113" i="13"/>
  <c r="V136" i="13"/>
  <c r="V137" i="13" s="1"/>
  <c r="V138" i="13" s="1"/>
  <c r="T136" i="13"/>
  <c r="T113" i="13"/>
  <c r="O112" i="13"/>
  <c r="O113" i="13" s="1"/>
  <c r="O88" i="13"/>
  <c r="N111" i="13"/>
  <c r="N136" i="13" s="1"/>
  <c r="L63" i="13"/>
  <c r="L64" i="13" s="1"/>
  <c r="L40" i="13"/>
  <c r="S135" i="13"/>
  <c r="O62" i="13"/>
  <c r="O87" i="13" s="1"/>
  <c r="K88" i="13"/>
  <c r="K112" i="13"/>
  <c r="K113" i="13" s="1"/>
  <c r="L135" i="13"/>
  <c r="W62" i="13"/>
  <c r="W87" i="13" s="1"/>
  <c r="S111" i="13"/>
  <c r="S136" i="13" s="1"/>
  <c r="S137" i="13" s="1"/>
  <c r="S138" i="13" s="1"/>
  <c r="P38" i="13"/>
  <c r="O111" i="13"/>
  <c r="O136" i="13" s="1"/>
  <c r="O137" i="13" s="1"/>
  <c r="O138" i="13" s="1"/>
  <c r="W40" i="13"/>
  <c r="W63" i="13"/>
  <c r="W64" i="13" s="1"/>
  <c r="U62" i="13"/>
  <c r="W88" i="13"/>
  <c r="W112" i="13"/>
  <c r="I113" i="13"/>
  <c r="R113" i="13"/>
  <c r="R136" i="13"/>
  <c r="J63" i="13"/>
  <c r="J40" i="13"/>
  <c r="I63" i="13"/>
  <c r="I40" i="13"/>
  <c r="U136" i="13"/>
  <c r="U137" i="13" s="1"/>
  <c r="U138" i="13" s="1"/>
  <c r="U113" i="13"/>
  <c r="P88" i="13"/>
  <c r="P112" i="13"/>
  <c r="P113" i="13" s="1"/>
  <c r="T63" i="13"/>
  <c r="T64" i="13" s="1"/>
  <c r="T40" i="13"/>
  <c r="J62" i="13"/>
  <c r="T135" i="13"/>
  <c r="W111" i="13"/>
  <c r="O38" i="13"/>
  <c r="Q135" i="13"/>
  <c r="K137" i="13"/>
  <c r="K138" i="13" s="1"/>
  <c r="L86" i="13"/>
  <c r="L112" i="13" s="1"/>
  <c r="S62" i="13"/>
  <c r="S87" i="13" s="1"/>
  <c r="S88" i="13" s="1"/>
  <c r="C10" i="44"/>
  <c r="I7" i="44"/>
  <c r="J24" i="4" s="1"/>
  <c r="C9" i="44"/>
  <c r="F8" i="44"/>
  <c r="O7" i="46"/>
  <c r="P56" i="4" s="1"/>
  <c r="O12" i="5"/>
  <c r="C12" i="5" s="1"/>
  <c r="C14" i="5"/>
  <c r="J51" i="50"/>
  <c r="J52" i="50" s="1"/>
  <c r="J32" i="50"/>
  <c r="K16" i="50"/>
  <c r="K30" i="50" s="1"/>
  <c r="L55" i="47"/>
  <c r="C55" i="47" s="1"/>
  <c r="O18" i="47"/>
  <c r="L30" i="47"/>
  <c r="C18" i="46"/>
  <c r="C55" i="46"/>
  <c r="H30" i="46"/>
  <c r="L58" i="46"/>
  <c r="L59" i="46"/>
  <c r="O46" i="46"/>
  <c r="C46" i="46" s="1"/>
  <c r="O55" i="45"/>
  <c r="N58" i="45"/>
  <c r="N59" i="45" s="1"/>
  <c r="I30" i="45"/>
  <c r="I28" i="45" s="1"/>
  <c r="I34" i="45" s="1"/>
  <c r="I31" i="45"/>
  <c r="F31" i="45"/>
  <c r="F28" i="45" s="1"/>
  <c r="C18" i="45"/>
  <c r="F30" i="45"/>
  <c r="K30" i="45"/>
  <c r="L29" i="45"/>
  <c r="C29" i="45" s="1"/>
  <c r="O31" i="44"/>
  <c r="C24" i="44"/>
  <c r="H58" i="44"/>
  <c r="C46" i="44"/>
  <c r="O8" i="44"/>
  <c r="O7" i="44" s="1"/>
  <c r="P24" i="4" s="1"/>
  <c r="N58" i="44"/>
  <c r="N59" i="44" s="1"/>
  <c r="O55" i="44"/>
  <c r="C27" i="47"/>
  <c r="F58" i="47"/>
  <c r="F56" i="47" s="1"/>
  <c r="F62" i="47" s="1"/>
  <c r="I59" i="47"/>
  <c r="I30" i="47"/>
  <c r="H31" i="47"/>
  <c r="O35" i="47"/>
  <c r="C43" i="47"/>
  <c r="C35" i="47"/>
  <c r="O30" i="47"/>
  <c r="O28" i="47" s="1"/>
  <c r="E31" i="47"/>
  <c r="F30" i="47"/>
  <c r="L57" i="47"/>
  <c r="K58" i="47"/>
  <c r="O8" i="47"/>
  <c r="O7" i="47" s="1"/>
  <c r="P72" i="4" s="1"/>
  <c r="C46" i="47"/>
  <c r="I58" i="47"/>
  <c r="C9" i="47"/>
  <c r="F8" i="47"/>
  <c r="E60" i="47"/>
  <c r="F60" i="47" s="1"/>
  <c r="F59" i="47"/>
  <c r="C29" i="47"/>
  <c r="C25" i="47"/>
  <c r="F18" i="47"/>
  <c r="C18" i="47" s="1"/>
  <c r="L31" i="47"/>
  <c r="L28" i="47" s="1"/>
  <c r="K32" i="47"/>
  <c r="L32" i="47" s="1"/>
  <c r="O58" i="47"/>
  <c r="N59" i="47"/>
  <c r="C57" i="46"/>
  <c r="O35" i="46"/>
  <c r="C43" i="46"/>
  <c r="F29" i="46"/>
  <c r="E30" i="46"/>
  <c r="C60" i="46"/>
  <c r="L56" i="46"/>
  <c r="L62" i="46" s="1"/>
  <c r="I58" i="46"/>
  <c r="C58" i="46"/>
  <c r="C9" i="46"/>
  <c r="F8" i="46"/>
  <c r="O58" i="46"/>
  <c r="O56" i="46" s="1"/>
  <c r="N32" i="46"/>
  <c r="O32" i="46" s="1"/>
  <c r="O31" i="46"/>
  <c r="O28" i="46" s="1"/>
  <c r="C27" i="46"/>
  <c r="O30" i="46"/>
  <c r="I59" i="46"/>
  <c r="I56" i="46" s="1"/>
  <c r="I62" i="46" s="1"/>
  <c r="F59" i="46"/>
  <c r="K31" i="46"/>
  <c r="L30" i="46"/>
  <c r="F35" i="46"/>
  <c r="C55" i="45"/>
  <c r="C57" i="45"/>
  <c r="N31" i="45"/>
  <c r="O30" i="45"/>
  <c r="F59" i="45"/>
  <c r="C43" i="45"/>
  <c r="O35" i="45"/>
  <c r="N60" i="45"/>
  <c r="O60" i="45" s="1"/>
  <c r="O59" i="45"/>
  <c r="F58" i="45"/>
  <c r="C27" i="45"/>
  <c r="C46" i="45"/>
  <c r="I59" i="45"/>
  <c r="I56" i="45" s="1"/>
  <c r="H60" i="45"/>
  <c r="I60" i="45" s="1"/>
  <c r="K59" i="45"/>
  <c r="L58" i="45"/>
  <c r="C9" i="45"/>
  <c r="F8" i="45"/>
  <c r="C27" i="44"/>
  <c r="C57" i="44"/>
  <c r="E60" i="44"/>
  <c r="F60" i="44" s="1"/>
  <c r="F59" i="44"/>
  <c r="F56" i="44" s="1"/>
  <c r="C25" i="44"/>
  <c r="F18" i="44"/>
  <c r="C18" i="44" s="1"/>
  <c r="L59" i="44"/>
  <c r="C55" i="44"/>
  <c r="L58" i="44"/>
  <c r="I30" i="44"/>
  <c r="H31" i="44"/>
  <c r="E31" i="44"/>
  <c r="F30" i="44"/>
  <c r="L31" i="44"/>
  <c r="K32" i="44"/>
  <c r="L32" i="44" s="1"/>
  <c r="F35" i="44"/>
  <c r="L30" i="44"/>
  <c r="C29" i="44"/>
  <c r="O28" i="44"/>
  <c r="K165" i="2"/>
  <c r="G165" i="2"/>
  <c r="F168" i="2"/>
  <c r="H168" i="2"/>
  <c r="I165" i="2"/>
  <c r="B168" i="2"/>
  <c r="E168" i="2" s="1"/>
  <c r="C165" i="2"/>
  <c r="F132" i="2"/>
  <c r="G110" i="2"/>
  <c r="J135" i="2"/>
  <c r="K132" i="2"/>
  <c r="B135" i="2"/>
  <c r="C132" i="2"/>
  <c r="E132" i="2"/>
  <c r="H135" i="2"/>
  <c r="I132" i="2"/>
  <c r="D102" i="2"/>
  <c r="B99" i="2"/>
  <c r="J99" i="2"/>
  <c r="G77" i="2"/>
  <c r="G44" i="2"/>
  <c r="F66" i="2"/>
  <c r="D69" i="2"/>
  <c r="E69" i="2" s="1"/>
  <c r="E66" i="2"/>
  <c r="K69" i="2"/>
  <c r="H69" i="2"/>
  <c r="I69" i="2" s="1"/>
  <c r="I66" i="2"/>
  <c r="L66" i="2"/>
  <c r="K48" i="42"/>
  <c r="M48" i="42"/>
  <c r="F52" i="42"/>
  <c r="L52" i="42" s="1"/>
  <c r="L48" i="42"/>
  <c r="N48" i="42"/>
  <c r="N38" i="42"/>
  <c r="J48" i="42"/>
  <c r="G52" i="42"/>
  <c r="M38" i="42"/>
  <c r="H52" i="42"/>
  <c r="D52" i="42"/>
  <c r="J52" i="42" s="1"/>
  <c r="J38" i="42"/>
  <c r="K38" i="42"/>
  <c r="L38" i="42"/>
  <c r="J69" i="15"/>
  <c r="K51" i="15"/>
  <c r="M49" i="15"/>
  <c r="L52" i="15"/>
  <c r="M50" i="15"/>
  <c r="J49" i="15"/>
  <c r="M51" i="15"/>
  <c r="N49" i="15"/>
  <c r="N52" i="15"/>
  <c r="L49" i="15"/>
  <c r="K52" i="15"/>
  <c r="N51" i="15"/>
  <c r="K50" i="15"/>
  <c r="L50" i="15"/>
  <c r="J52" i="15"/>
  <c r="L51" i="15"/>
  <c r="M52" i="15"/>
  <c r="N50" i="15"/>
  <c r="K49" i="15"/>
  <c r="N41" i="15"/>
  <c r="M41" i="15"/>
  <c r="J41" i="15"/>
  <c r="K41" i="15"/>
  <c r="L41" i="15"/>
  <c r="B44" i="29"/>
  <c r="A44" i="29"/>
  <c r="B29" i="29"/>
  <c r="C168" i="2" l="1"/>
  <c r="B68" i="3"/>
  <c r="C135" i="2"/>
  <c r="B53" i="3"/>
  <c r="E135" i="2"/>
  <c r="U64" i="13"/>
  <c r="U87" i="13"/>
  <c r="U88" i="13" s="1"/>
  <c r="J64" i="13"/>
  <c r="J87" i="13"/>
  <c r="J88" i="13" s="1"/>
  <c r="S113" i="13"/>
  <c r="L137" i="13"/>
  <c r="L138" i="13" s="1"/>
  <c r="N113" i="13"/>
  <c r="S64" i="13"/>
  <c r="O63" i="13"/>
  <c r="O64" i="13" s="1"/>
  <c r="O40" i="13"/>
  <c r="P40" i="13"/>
  <c r="P63" i="13"/>
  <c r="P64" i="13" s="1"/>
  <c r="W113" i="13"/>
  <c r="W136" i="13"/>
  <c r="W137" i="13" s="1"/>
  <c r="W138" i="13" s="1"/>
  <c r="T137" i="13"/>
  <c r="T138" i="13" s="1"/>
  <c r="L88" i="13"/>
  <c r="Q137" i="13"/>
  <c r="Q138" i="13" s="1"/>
  <c r="O34" i="46"/>
  <c r="C8" i="44"/>
  <c r="L16" i="50"/>
  <c r="L30" i="50" s="1"/>
  <c r="K51" i="50"/>
  <c r="K52" i="50" s="1"/>
  <c r="K32" i="50"/>
  <c r="L34" i="47"/>
  <c r="I56" i="47"/>
  <c r="I62" i="47" s="1"/>
  <c r="H31" i="46"/>
  <c r="I30" i="46"/>
  <c r="O58" i="45"/>
  <c r="O56" i="45" s="1"/>
  <c r="I62" i="45"/>
  <c r="F56" i="45"/>
  <c r="F62" i="45" s="1"/>
  <c r="L30" i="45"/>
  <c r="K31" i="45"/>
  <c r="C30" i="45"/>
  <c r="L28" i="44"/>
  <c r="L34" i="44" s="1"/>
  <c r="O58" i="44"/>
  <c r="H59" i="44"/>
  <c r="I58" i="44"/>
  <c r="C30" i="47"/>
  <c r="C59" i="46"/>
  <c r="F56" i="46"/>
  <c r="C56" i="46" s="1"/>
  <c r="E32" i="47"/>
  <c r="F32" i="47" s="1"/>
  <c r="F31" i="47"/>
  <c r="H32" i="47"/>
  <c r="I32" i="47" s="1"/>
  <c r="I31" i="47"/>
  <c r="I28" i="47" s="1"/>
  <c r="I34" i="47" s="1"/>
  <c r="N60" i="47"/>
  <c r="O60" i="47" s="1"/>
  <c r="O59" i="47"/>
  <c r="O56" i="47" s="1"/>
  <c r="O62" i="47" s="1"/>
  <c r="O34" i="47"/>
  <c r="K59" i="47"/>
  <c r="L58" i="47"/>
  <c r="C58" i="47" s="1"/>
  <c r="F7" i="47"/>
  <c r="G72" i="4" s="1"/>
  <c r="C8" i="47"/>
  <c r="C57" i="47"/>
  <c r="K32" i="46"/>
  <c r="L32" i="46" s="1"/>
  <c r="L31" i="46"/>
  <c r="L28" i="46" s="1"/>
  <c r="L34" i="46" s="1"/>
  <c r="E31" i="46"/>
  <c r="F30" i="46"/>
  <c r="C30" i="46" s="1"/>
  <c r="C29" i="46"/>
  <c r="C35" i="46"/>
  <c r="F7" i="46"/>
  <c r="G56" i="4" s="1"/>
  <c r="C8" i="46"/>
  <c r="O62" i="46"/>
  <c r="F7" i="45"/>
  <c r="G40" i="4" s="1"/>
  <c r="C8" i="45"/>
  <c r="O62" i="45"/>
  <c r="C35" i="45"/>
  <c r="L59" i="45"/>
  <c r="C59" i="45" s="1"/>
  <c r="K60" i="45"/>
  <c r="L60" i="45" s="1"/>
  <c r="C60" i="45" s="1"/>
  <c r="C58" i="45"/>
  <c r="N32" i="45"/>
  <c r="O32" i="45" s="1"/>
  <c r="O31" i="45"/>
  <c r="L56" i="44"/>
  <c r="L62" i="44" s="1"/>
  <c r="O34" i="44"/>
  <c r="C30" i="44"/>
  <c r="C35" i="44"/>
  <c r="F62" i="44"/>
  <c r="F31" i="44"/>
  <c r="E32" i="44"/>
  <c r="F32" i="44" s="1"/>
  <c r="N60" i="44"/>
  <c r="O60" i="44" s="1"/>
  <c r="O59" i="44"/>
  <c r="F7" i="44"/>
  <c r="G24" i="4" s="1"/>
  <c r="I31" i="44"/>
  <c r="I28" i="44" s="1"/>
  <c r="H32" i="44"/>
  <c r="I32" i="44" s="1"/>
  <c r="I168" i="2"/>
  <c r="K168" i="2"/>
  <c r="G168" i="2"/>
  <c r="K135" i="2"/>
  <c r="I135" i="2"/>
  <c r="G132" i="2"/>
  <c r="F135" i="2"/>
  <c r="G135" i="2" s="1"/>
  <c r="J102" i="2"/>
  <c r="K99" i="2"/>
  <c r="B102" i="2"/>
  <c r="B38" i="3" s="1"/>
  <c r="C99" i="2"/>
  <c r="I99" i="2"/>
  <c r="G99" i="2"/>
  <c r="E99" i="2"/>
  <c r="F69" i="2"/>
  <c r="G69" i="2" s="1"/>
  <c r="G66" i="2"/>
  <c r="M52" i="42"/>
  <c r="N52" i="42"/>
  <c r="K52" i="42"/>
  <c r="K47" i="15"/>
  <c r="L47" i="15"/>
  <c r="J47" i="15"/>
  <c r="N47" i="15"/>
  <c r="M47" i="15"/>
  <c r="K102" i="2" l="1"/>
  <c r="E102" i="2"/>
  <c r="M16" i="50"/>
  <c r="M30" i="50" s="1"/>
  <c r="N16" i="50"/>
  <c r="N30" i="50" s="1"/>
  <c r="L32" i="50"/>
  <c r="L51" i="50"/>
  <c r="L52" i="50" s="1"/>
  <c r="H32" i="46"/>
  <c r="I32" i="46" s="1"/>
  <c r="I31" i="46"/>
  <c r="I28" i="46" s="1"/>
  <c r="I34" i="46" s="1"/>
  <c r="K32" i="45"/>
  <c r="L32" i="45" s="1"/>
  <c r="C32" i="45" s="1"/>
  <c r="L31" i="45"/>
  <c r="C31" i="45" s="1"/>
  <c r="L56" i="45"/>
  <c r="H60" i="44"/>
  <c r="I60" i="44" s="1"/>
  <c r="C60" i="44" s="1"/>
  <c r="I59" i="44"/>
  <c r="I56" i="44" s="1"/>
  <c r="O56" i="44"/>
  <c r="O62" i="44" s="1"/>
  <c r="C58" i="44"/>
  <c r="C32" i="44"/>
  <c r="C32" i="47"/>
  <c r="F62" i="46"/>
  <c r="C7" i="47"/>
  <c r="K60" i="47"/>
  <c r="L60" i="47" s="1"/>
  <c r="C60" i="47" s="1"/>
  <c r="L59" i="47"/>
  <c r="C59" i="47" s="1"/>
  <c r="C31" i="47"/>
  <c r="F28" i="47"/>
  <c r="C28" i="47" s="1"/>
  <c r="E32" i="46"/>
  <c r="F32" i="46" s="1"/>
  <c r="C32" i="46" s="1"/>
  <c r="F31" i="46"/>
  <c r="C7" i="46"/>
  <c r="C62" i="46"/>
  <c r="C7" i="45"/>
  <c r="F34" i="45"/>
  <c r="O28" i="45"/>
  <c r="C7" i="44"/>
  <c r="C31" i="44"/>
  <c r="F28" i="44"/>
  <c r="C28" i="44" s="1"/>
  <c r="I34" i="44"/>
  <c r="C102" i="2"/>
  <c r="I102" i="2"/>
  <c r="G102" i="2"/>
  <c r="D10" i="49"/>
  <c r="N51" i="50" l="1"/>
  <c r="N52" i="50" s="1"/>
  <c r="N32" i="50"/>
  <c r="M51" i="50"/>
  <c r="M52" i="50" s="1"/>
  <c r="M32" i="50"/>
  <c r="L28" i="45"/>
  <c r="L34" i="45" s="1"/>
  <c r="L62" i="45"/>
  <c r="C62" i="45" s="1"/>
  <c r="C56" i="45"/>
  <c r="I62" i="44"/>
  <c r="C62" i="44" s="1"/>
  <c r="C56" i="44"/>
  <c r="C59" i="44"/>
  <c r="F34" i="47"/>
  <c r="C34" i="47" s="1"/>
  <c r="L56" i="47"/>
  <c r="C31" i="46"/>
  <c r="F28" i="46"/>
  <c r="O34" i="45"/>
  <c r="C34" i="45" s="1"/>
  <c r="C28" i="45"/>
  <c r="F34" i="44"/>
  <c r="C34" i="44" s="1"/>
  <c r="M22" i="36"/>
  <c r="J22" i="36"/>
  <c r="G22" i="36"/>
  <c r="D22" i="36"/>
  <c r="L62" i="47" l="1"/>
  <c r="C62" i="47" s="1"/>
  <c r="C56" i="47"/>
  <c r="C28" i="46"/>
  <c r="F34" i="46"/>
  <c r="C34" i="46" s="1"/>
  <c r="A29" i="29"/>
  <c r="A11" i="29"/>
  <c r="B20" i="29"/>
  <c r="B22" i="29"/>
  <c r="B24" i="29"/>
  <c r="B26" i="29"/>
  <c r="B28" i="29"/>
  <c r="A28" i="29"/>
  <c r="A26" i="29"/>
  <c r="A25" i="29"/>
  <c r="A24" i="29"/>
  <c r="A23" i="29"/>
  <c r="A22" i="29"/>
  <c r="A21" i="29"/>
  <c r="A20" i="29"/>
  <c r="A19" i="29"/>
  <c r="B18" i="29"/>
  <c r="B17" i="29"/>
  <c r="B15" i="29"/>
  <c r="B14" i="29"/>
  <c r="N45" i="5" l="1"/>
  <c r="N44" i="5"/>
  <c r="E10" i="5"/>
  <c r="F10" i="5" s="1"/>
  <c r="E11" i="5"/>
  <c r="F11" i="5" s="1"/>
  <c r="L77" i="42" l="1"/>
  <c r="N76" i="42"/>
  <c r="M76" i="42"/>
  <c r="L76" i="42"/>
  <c r="K76" i="42"/>
  <c r="J76" i="42"/>
  <c r="N75" i="42"/>
  <c r="M75" i="42"/>
  <c r="L75" i="42"/>
  <c r="K75" i="42"/>
  <c r="J75" i="42"/>
  <c r="N74" i="42"/>
  <c r="M74" i="42"/>
  <c r="L74" i="42"/>
  <c r="K74" i="42"/>
  <c r="J74" i="42"/>
  <c r="N73" i="42"/>
  <c r="M73" i="42"/>
  <c r="L73" i="42"/>
  <c r="K73" i="42"/>
  <c r="J73" i="42"/>
  <c r="N68" i="15"/>
  <c r="M68" i="15"/>
  <c r="L68" i="15"/>
  <c r="K68" i="15"/>
  <c r="J68" i="15"/>
  <c r="N67" i="15"/>
  <c r="M67" i="15"/>
  <c r="L67" i="15"/>
  <c r="K67" i="15"/>
  <c r="J67" i="15"/>
  <c r="N66" i="15"/>
  <c r="M66" i="15"/>
  <c r="L66" i="15"/>
  <c r="K66" i="15"/>
  <c r="J66" i="15"/>
  <c r="N65" i="15"/>
  <c r="M65" i="15"/>
  <c r="L65" i="15"/>
  <c r="K65" i="15"/>
  <c r="J65" i="15"/>
  <c r="N77" i="42" l="1"/>
  <c r="K77" i="42"/>
  <c r="M77" i="42"/>
  <c r="M69" i="15"/>
  <c r="N69" i="15"/>
  <c r="K69" i="15"/>
  <c r="L69" i="15"/>
  <c r="H48" i="43" l="1"/>
  <c r="H84" i="43" s="1"/>
  <c r="H47" i="43"/>
  <c r="H83" i="43" s="1"/>
  <c r="H82" i="43" s="1"/>
  <c r="G48" i="43"/>
  <c r="G84" i="43" s="1"/>
  <c r="G47" i="43"/>
  <c r="G83" i="43" s="1"/>
  <c r="F48" i="43"/>
  <c r="F84" i="43" s="1"/>
  <c r="F82" i="43" s="1"/>
  <c r="F47" i="43"/>
  <c r="F83" i="43" s="1"/>
  <c r="D48" i="43"/>
  <c r="D84" i="43" s="1"/>
  <c r="D47" i="43"/>
  <c r="D83" i="43" s="1"/>
  <c r="E48" i="43"/>
  <c r="E84" i="43" s="1"/>
  <c r="E47" i="43"/>
  <c r="E83" i="43" s="1"/>
  <c r="E82" i="43" s="1"/>
  <c r="C48" i="43"/>
  <c r="C47" i="43"/>
  <c r="C21" i="15"/>
  <c r="D21" i="15"/>
  <c r="E21" i="15"/>
  <c r="F21" i="15"/>
  <c r="G21" i="15"/>
  <c r="H21" i="15"/>
  <c r="H32" i="48"/>
  <c r="H30" i="48"/>
  <c r="H31" i="48"/>
  <c r="G32" i="48"/>
  <c r="G30" i="48"/>
  <c r="G31" i="48"/>
  <c r="F32" i="48"/>
  <c r="F30" i="48"/>
  <c r="F31" i="48"/>
  <c r="E32" i="48"/>
  <c r="E30" i="48"/>
  <c r="E31" i="48"/>
  <c r="D32" i="48"/>
  <c r="D30" i="48"/>
  <c r="D31" i="48"/>
  <c r="C32" i="48"/>
  <c r="C30" i="48"/>
  <c r="C31" i="48"/>
  <c r="H33" i="42"/>
  <c r="D82" i="43" l="1"/>
  <c r="G82" i="43"/>
  <c r="C33" i="48"/>
  <c r="G33" i="48"/>
  <c r="F33" i="48"/>
  <c r="N21" i="15"/>
  <c r="J21" i="15"/>
  <c r="E33" i="48"/>
  <c r="D33" i="48"/>
  <c r="H33" i="48"/>
  <c r="L21" i="15"/>
  <c r="K21" i="15"/>
  <c r="M21" i="15"/>
  <c r="C22" i="36"/>
  <c r="K61" i="5" l="1"/>
  <c r="L61" i="5" s="1"/>
  <c r="I61" i="5"/>
  <c r="F10" i="49"/>
  <c r="G10" i="49"/>
  <c r="A3" i="49"/>
  <c r="C61" i="5" l="1"/>
  <c r="D12" i="49"/>
  <c r="E12" i="49"/>
  <c r="F12" i="49"/>
  <c r="G12" i="49"/>
  <c r="A3" i="8" l="1"/>
  <c r="A3" i="4"/>
  <c r="C81" i="4" l="1"/>
  <c r="C65" i="4"/>
  <c r="C49" i="4"/>
  <c r="C33" i="4"/>
  <c r="M12" i="36" l="1"/>
  <c r="M11" i="36"/>
  <c r="M21" i="36"/>
  <c r="M32" i="36"/>
  <c r="M31" i="36"/>
  <c r="M42" i="36"/>
  <c r="M41" i="36"/>
  <c r="M52" i="36"/>
  <c r="M51" i="36"/>
  <c r="J52" i="36"/>
  <c r="J51" i="36"/>
  <c r="J42" i="36"/>
  <c r="J41" i="36"/>
  <c r="J32" i="36"/>
  <c r="J31" i="36"/>
  <c r="J21" i="36"/>
  <c r="J12" i="36"/>
  <c r="J11" i="36"/>
  <c r="G52" i="36"/>
  <c r="G51" i="36"/>
  <c r="G42" i="36"/>
  <c r="G41" i="36"/>
  <c r="G32" i="36"/>
  <c r="G31" i="36"/>
  <c r="G21" i="36"/>
  <c r="G12" i="36"/>
  <c r="G11" i="36"/>
  <c r="D52" i="36"/>
  <c r="D51" i="36"/>
  <c r="D42" i="36"/>
  <c r="D41" i="36"/>
  <c r="D32" i="36"/>
  <c r="D31" i="36"/>
  <c r="D21" i="36"/>
  <c r="D11" i="36"/>
  <c r="D12" i="36"/>
  <c r="A3" i="47"/>
  <c r="A3" i="46"/>
  <c r="A3" i="45"/>
  <c r="A3" i="44"/>
  <c r="A3" i="5"/>
  <c r="A3" i="48"/>
  <c r="A3" i="42"/>
  <c r="A3" i="15"/>
  <c r="H113" i="43"/>
  <c r="H112" i="43"/>
  <c r="H111" i="43"/>
  <c r="H110" i="43"/>
  <c r="G113" i="43"/>
  <c r="G112" i="43"/>
  <c r="G111" i="43"/>
  <c r="G110" i="43"/>
  <c r="F113" i="43"/>
  <c r="F112" i="43"/>
  <c r="F111" i="43"/>
  <c r="F110" i="43"/>
  <c r="E113" i="43"/>
  <c r="E112" i="43"/>
  <c r="E111" i="43"/>
  <c r="E110" i="43"/>
  <c r="D113" i="43"/>
  <c r="C113" i="43"/>
  <c r="D112" i="43"/>
  <c r="C112" i="43"/>
  <c r="D111" i="43"/>
  <c r="C111" i="43"/>
  <c r="D110" i="43"/>
  <c r="C110" i="43"/>
  <c r="H104" i="43"/>
  <c r="H102" i="43"/>
  <c r="H101" i="43"/>
  <c r="H100" i="43"/>
  <c r="H99" i="43"/>
  <c r="H98" i="43"/>
  <c r="H97" i="43"/>
  <c r="H96" i="43"/>
  <c r="H95" i="43"/>
  <c r="G104" i="43"/>
  <c r="G102" i="43"/>
  <c r="G101" i="43"/>
  <c r="G100" i="43"/>
  <c r="G99" i="43"/>
  <c r="G98" i="43"/>
  <c r="G97" i="43"/>
  <c r="G96" i="43"/>
  <c r="G95" i="43"/>
  <c r="F104" i="43"/>
  <c r="F102" i="43"/>
  <c r="F101" i="43"/>
  <c r="F100" i="43"/>
  <c r="F99" i="43"/>
  <c r="F98" i="43"/>
  <c r="F97" i="43"/>
  <c r="F96" i="43"/>
  <c r="F95" i="43"/>
  <c r="E104" i="43"/>
  <c r="E102" i="43"/>
  <c r="E101" i="43"/>
  <c r="E100" i="43"/>
  <c r="E99" i="43"/>
  <c r="E98" i="43"/>
  <c r="E97" i="43"/>
  <c r="E96" i="43"/>
  <c r="E95" i="43"/>
  <c r="D104" i="43"/>
  <c r="D102" i="43"/>
  <c r="D101" i="43"/>
  <c r="D100" i="43"/>
  <c r="D99" i="43"/>
  <c r="D98" i="43"/>
  <c r="D97" i="43"/>
  <c r="D96" i="43"/>
  <c r="D95" i="43"/>
  <c r="C104" i="43"/>
  <c r="C102" i="43"/>
  <c r="C101" i="43"/>
  <c r="C100" i="43"/>
  <c r="C99" i="43"/>
  <c r="C98" i="43"/>
  <c r="C97" i="43"/>
  <c r="C96" i="43"/>
  <c r="H52" i="43"/>
  <c r="H51" i="43"/>
  <c r="H49" i="43"/>
  <c r="H46" i="43"/>
  <c r="H45" i="43"/>
  <c r="H44" i="43"/>
  <c r="H43" i="43"/>
  <c r="H40" i="43"/>
  <c r="H39" i="43"/>
  <c r="H37" i="43"/>
  <c r="H36" i="43"/>
  <c r="H35" i="43"/>
  <c r="H34" i="43"/>
  <c r="H31" i="43"/>
  <c r="H89" i="43" s="1"/>
  <c r="H30" i="43"/>
  <c r="H88" i="43" s="1"/>
  <c r="H90" i="43" s="1"/>
  <c r="H28" i="43"/>
  <c r="H85" i="43" s="1"/>
  <c r="H27" i="43"/>
  <c r="H26" i="43"/>
  <c r="H25" i="43"/>
  <c r="H23" i="43"/>
  <c r="H87" i="43" s="1"/>
  <c r="G52" i="43"/>
  <c r="G51" i="43"/>
  <c r="G49" i="43"/>
  <c r="G46" i="43"/>
  <c r="G45" i="43"/>
  <c r="G44" i="43"/>
  <c r="G43" i="43"/>
  <c r="G40" i="43"/>
  <c r="G39" i="43"/>
  <c r="G37" i="43"/>
  <c r="G36" i="43"/>
  <c r="G35" i="43"/>
  <c r="G34" i="43"/>
  <c r="G31" i="43"/>
  <c r="G30" i="43"/>
  <c r="G28" i="43"/>
  <c r="G27" i="43"/>
  <c r="G26" i="43"/>
  <c r="G25" i="43"/>
  <c r="G78" i="43" s="1"/>
  <c r="G23" i="43"/>
  <c r="G87" i="43" s="1"/>
  <c r="F52" i="43"/>
  <c r="F51" i="43"/>
  <c r="F49" i="43"/>
  <c r="F46" i="43"/>
  <c r="F45" i="43"/>
  <c r="F44" i="43"/>
  <c r="F43" i="43"/>
  <c r="F40" i="43"/>
  <c r="F39" i="43"/>
  <c r="F37" i="43"/>
  <c r="F36" i="43"/>
  <c r="F35" i="43"/>
  <c r="F34" i="43"/>
  <c r="F31" i="43"/>
  <c r="F30" i="43"/>
  <c r="F88" i="43" s="1"/>
  <c r="F28" i="43"/>
  <c r="F85" i="43" s="1"/>
  <c r="F27" i="43"/>
  <c r="F26" i="43"/>
  <c r="F25" i="43"/>
  <c r="F23" i="43"/>
  <c r="F87" i="43" s="1"/>
  <c r="E52" i="43"/>
  <c r="E51" i="43"/>
  <c r="E49" i="43"/>
  <c r="E46" i="43"/>
  <c r="E45" i="43"/>
  <c r="E44" i="43"/>
  <c r="E43" i="43"/>
  <c r="E40" i="43"/>
  <c r="E39" i="43"/>
  <c r="E37" i="43"/>
  <c r="E36" i="43"/>
  <c r="E35" i="43"/>
  <c r="E34" i="43"/>
  <c r="E31" i="43"/>
  <c r="E30" i="43"/>
  <c r="E28" i="43"/>
  <c r="E27" i="43"/>
  <c r="E26" i="43"/>
  <c r="E25" i="43"/>
  <c r="E78" i="43" s="1"/>
  <c r="E23" i="43"/>
  <c r="E87" i="43" s="1"/>
  <c r="D52" i="43"/>
  <c r="D51" i="43"/>
  <c r="D49" i="43"/>
  <c r="D46" i="43"/>
  <c r="D45" i="43"/>
  <c r="D44" i="43"/>
  <c r="D43" i="43"/>
  <c r="D40" i="43"/>
  <c r="D39" i="43"/>
  <c r="D37" i="43"/>
  <c r="D36" i="43"/>
  <c r="D35" i="43"/>
  <c r="D34" i="43"/>
  <c r="D31" i="43"/>
  <c r="D30" i="43"/>
  <c r="D88" i="43" s="1"/>
  <c r="D28" i="43"/>
  <c r="D85" i="43" s="1"/>
  <c r="D27" i="43"/>
  <c r="D26" i="43"/>
  <c r="D25" i="43"/>
  <c r="D23" i="43"/>
  <c r="D87" i="43" s="1"/>
  <c r="C70" i="43"/>
  <c r="C69" i="43"/>
  <c r="C71" i="43" s="1"/>
  <c r="C51" i="43"/>
  <c r="C46" i="43"/>
  <c r="C49" i="43"/>
  <c r="C45" i="43"/>
  <c r="C37" i="43"/>
  <c r="C36" i="43"/>
  <c r="C31" i="43"/>
  <c r="C30" i="43"/>
  <c r="C28" i="43"/>
  <c r="C27" i="43"/>
  <c r="C23" i="43"/>
  <c r="C87" i="43" s="1"/>
  <c r="C40" i="43"/>
  <c r="C39" i="43"/>
  <c r="H16" i="43"/>
  <c r="H15" i="43"/>
  <c r="H14" i="43"/>
  <c r="H13" i="43"/>
  <c r="H12" i="43"/>
  <c r="H11" i="43"/>
  <c r="H10" i="43"/>
  <c r="H9" i="43"/>
  <c r="G16" i="43"/>
  <c r="G15" i="43"/>
  <c r="G14" i="43"/>
  <c r="G13" i="43"/>
  <c r="G12" i="43"/>
  <c r="G11" i="43"/>
  <c r="G10" i="43"/>
  <c r="G9" i="43"/>
  <c r="F16" i="43"/>
  <c r="F15" i="43"/>
  <c r="F14" i="43"/>
  <c r="F13" i="43"/>
  <c r="F12" i="43"/>
  <c r="F11" i="43"/>
  <c r="F10" i="43"/>
  <c r="F9" i="43"/>
  <c r="M9" i="43" s="1"/>
  <c r="E16" i="43"/>
  <c r="E15" i="43"/>
  <c r="E14" i="43"/>
  <c r="E13" i="43"/>
  <c r="E12" i="43"/>
  <c r="E11" i="43"/>
  <c r="E10" i="43"/>
  <c r="E9" i="43"/>
  <c r="D16" i="43"/>
  <c r="D15" i="43"/>
  <c r="D14" i="43"/>
  <c r="D13" i="43"/>
  <c r="D12" i="43"/>
  <c r="D11" i="43"/>
  <c r="D10" i="43"/>
  <c r="D9" i="43"/>
  <c r="C16" i="43"/>
  <c r="C14" i="43"/>
  <c r="C12" i="43"/>
  <c r="C10" i="43"/>
  <c r="H37" i="15"/>
  <c r="H32" i="15"/>
  <c r="H28" i="15"/>
  <c r="H57" i="15" s="1"/>
  <c r="H25" i="15"/>
  <c r="H24" i="15"/>
  <c r="H17" i="15"/>
  <c r="G37" i="15"/>
  <c r="G32" i="15"/>
  <c r="G28" i="15"/>
  <c r="G57" i="15" s="1"/>
  <c r="G25" i="15"/>
  <c r="G24" i="15"/>
  <c r="G17" i="15"/>
  <c r="G48" i="15" s="1"/>
  <c r="F37" i="15"/>
  <c r="F32" i="15"/>
  <c r="F28" i="15"/>
  <c r="F25" i="15"/>
  <c r="F24" i="15"/>
  <c r="F17" i="15"/>
  <c r="E37" i="15"/>
  <c r="E32" i="15"/>
  <c r="E28" i="15"/>
  <c r="E25" i="15"/>
  <c r="E24" i="15"/>
  <c r="E17" i="15"/>
  <c r="D37" i="15"/>
  <c r="D32" i="15"/>
  <c r="D28" i="15"/>
  <c r="D57" i="15" s="1"/>
  <c r="D25" i="15"/>
  <c r="D24" i="15"/>
  <c r="D17" i="15"/>
  <c r="H29" i="48"/>
  <c r="H26" i="48"/>
  <c r="H23" i="48"/>
  <c r="H20" i="48"/>
  <c r="G29" i="48"/>
  <c r="G26" i="48"/>
  <c r="G23" i="48"/>
  <c r="G20" i="48"/>
  <c r="F29" i="48"/>
  <c r="F26" i="48"/>
  <c r="F23" i="48"/>
  <c r="F20" i="48"/>
  <c r="E29" i="48"/>
  <c r="E26" i="48"/>
  <c r="E23" i="48"/>
  <c r="E20" i="48"/>
  <c r="D29" i="48"/>
  <c r="D26" i="48"/>
  <c r="D23" i="48"/>
  <c r="D20" i="48"/>
  <c r="J33" i="48"/>
  <c r="C29" i="48"/>
  <c r="C26" i="48"/>
  <c r="C23" i="48"/>
  <c r="C20" i="48"/>
  <c r="L41" i="48"/>
  <c r="N40" i="48"/>
  <c r="L40" i="48"/>
  <c r="J40" i="48"/>
  <c r="J39" i="48"/>
  <c r="L32" i="48"/>
  <c r="M30" i="48"/>
  <c r="K30" i="48"/>
  <c r="M28" i="48"/>
  <c r="M24" i="48"/>
  <c r="K24" i="48"/>
  <c r="M19" i="48"/>
  <c r="M17" i="48"/>
  <c r="E88" i="43" l="1"/>
  <c r="E90" i="43" s="1"/>
  <c r="G88" i="43"/>
  <c r="E89" i="43"/>
  <c r="G89" i="43"/>
  <c r="D89" i="43"/>
  <c r="D90" i="43" s="1"/>
  <c r="E79" i="43"/>
  <c r="E72" i="43" s="1"/>
  <c r="F89" i="43"/>
  <c r="F90" i="43" s="1"/>
  <c r="G79" i="43"/>
  <c r="G72" i="43" s="1"/>
  <c r="E81" i="43"/>
  <c r="G81" i="43"/>
  <c r="E85" i="43"/>
  <c r="G85" i="43"/>
  <c r="H78" i="43"/>
  <c r="D79" i="43"/>
  <c r="F79" i="43"/>
  <c r="H79" i="43"/>
  <c r="D78" i="43"/>
  <c r="F78" i="43"/>
  <c r="D81" i="43"/>
  <c r="F81" i="43"/>
  <c r="H81" i="43"/>
  <c r="E57" i="15"/>
  <c r="F20" i="15"/>
  <c r="F48" i="15"/>
  <c r="E48" i="15"/>
  <c r="F57" i="15"/>
  <c r="D48" i="15"/>
  <c r="H20" i="15"/>
  <c r="H48" i="15"/>
  <c r="H42" i="43"/>
  <c r="H32" i="43"/>
  <c r="D53" i="43"/>
  <c r="F53" i="43"/>
  <c r="C88" i="43"/>
  <c r="C41" i="43"/>
  <c r="C53" i="43"/>
  <c r="E41" i="43"/>
  <c r="F32" i="43"/>
  <c r="C32" i="43"/>
  <c r="G41" i="43"/>
  <c r="H41" i="43"/>
  <c r="H53" i="43"/>
  <c r="D41" i="43"/>
  <c r="E32" i="43"/>
  <c r="E53" i="43"/>
  <c r="F41" i="43"/>
  <c r="G32" i="43"/>
  <c r="G53" i="43"/>
  <c r="F33" i="43"/>
  <c r="F24" i="43"/>
  <c r="F29" i="43" s="1"/>
  <c r="E42" i="43"/>
  <c r="H33" i="43"/>
  <c r="D31" i="15"/>
  <c r="E31" i="15"/>
  <c r="F40" i="15"/>
  <c r="G40" i="15"/>
  <c r="H31" i="15"/>
  <c r="D42" i="43"/>
  <c r="D40" i="15"/>
  <c r="E40" i="15"/>
  <c r="F31" i="15"/>
  <c r="G31" i="15"/>
  <c r="H40" i="15"/>
  <c r="G24" i="43"/>
  <c r="G29" i="43" s="1"/>
  <c r="G42" i="43"/>
  <c r="H24" i="43"/>
  <c r="H29" i="43" s="1"/>
  <c r="F42" i="43"/>
  <c r="G33" i="43"/>
  <c r="D33" i="43"/>
  <c r="E24" i="43"/>
  <c r="E29" i="43" s="1"/>
  <c r="E33" i="43"/>
  <c r="N33" i="48"/>
  <c r="C89" i="43"/>
  <c r="D24" i="43"/>
  <c r="D29" i="43" s="1"/>
  <c r="D32" i="43"/>
  <c r="D20" i="15"/>
  <c r="G20" i="15"/>
  <c r="E20" i="15"/>
  <c r="N20" i="48"/>
  <c r="L21" i="48"/>
  <c r="N22" i="48"/>
  <c r="L23" i="48"/>
  <c r="J24" i="48"/>
  <c r="N24" i="48"/>
  <c r="L29" i="48"/>
  <c r="L9" i="48"/>
  <c r="L11" i="48"/>
  <c r="N19" i="48"/>
  <c r="L20" i="48"/>
  <c r="J21" i="48"/>
  <c r="N21" i="48"/>
  <c r="L22" i="48"/>
  <c r="J17" i="48"/>
  <c r="N28" i="48"/>
  <c r="L30" i="48"/>
  <c r="K17" i="48"/>
  <c r="K19" i="48"/>
  <c r="J25" i="48"/>
  <c r="N27" i="48"/>
  <c r="K25" i="48"/>
  <c r="L28" i="48"/>
  <c r="K29" i="48"/>
  <c r="M39" i="48"/>
  <c r="J41" i="48"/>
  <c r="N41" i="48"/>
  <c r="M8" i="48"/>
  <c r="M10" i="48"/>
  <c r="J18" i="48"/>
  <c r="N18" i="48"/>
  <c r="L19" i="48"/>
  <c r="M22" i="48"/>
  <c r="K23" i="48"/>
  <c r="N23" i="48"/>
  <c r="M25" i="48"/>
  <c r="K26" i="48"/>
  <c r="M27" i="48"/>
  <c r="J28" i="48"/>
  <c r="L33" i="48"/>
  <c r="N39" i="48"/>
  <c r="J26" i="48"/>
  <c r="N26" i="48"/>
  <c r="L27" i="48"/>
  <c r="N29" i="48"/>
  <c r="J9" i="48"/>
  <c r="N9" i="48"/>
  <c r="J11" i="48"/>
  <c r="N11" i="48"/>
  <c r="L17" i="48"/>
  <c r="L18" i="48"/>
  <c r="J19" i="48"/>
  <c r="K20" i="48"/>
  <c r="M23" i="48"/>
  <c r="M26" i="48"/>
  <c r="M29" i="48"/>
  <c r="L31" i="48"/>
  <c r="K32" i="48"/>
  <c r="N32" i="48"/>
  <c r="K38" i="48"/>
  <c r="N38" i="48"/>
  <c r="M33" i="48"/>
  <c r="K8" i="48"/>
  <c r="N8" i="48"/>
  <c r="K10" i="48"/>
  <c r="N10" i="48"/>
  <c r="N17" i="48"/>
  <c r="K22" i="48"/>
  <c r="L24" i="48"/>
  <c r="K27" i="48"/>
  <c r="K28" i="48"/>
  <c r="J29" i="48"/>
  <c r="J31" i="48"/>
  <c r="N31" i="48"/>
  <c r="N30" i="48"/>
  <c r="M32" i="48"/>
  <c r="K33" i="48"/>
  <c r="J38" i="48"/>
  <c r="L38" i="48"/>
  <c r="K39" i="48"/>
  <c r="L8" i="48"/>
  <c r="K9" i="48"/>
  <c r="M9" i="48"/>
  <c r="J10" i="48"/>
  <c r="M11" i="48"/>
  <c r="M21" i="48"/>
  <c r="J27" i="48"/>
  <c r="J32" i="48"/>
  <c r="M41" i="48"/>
  <c r="K21" i="48"/>
  <c r="N25" i="48"/>
  <c r="L26" i="48"/>
  <c r="K31" i="48"/>
  <c r="L39" i="48"/>
  <c r="M40" i="48"/>
  <c r="K41" i="48"/>
  <c r="J8" i="48"/>
  <c r="L10" i="48"/>
  <c r="K11" i="48"/>
  <c r="K18" i="48"/>
  <c r="M18" i="48"/>
  <c r="M20" i="48"/>
  <c r="J23" i="48"/>
  <c r="M31" i="48"/>
  <c r="J20" i="48"/>
  <c r="J22" i="48"/>
  <c r="L25" i="48"/>
  <c r="J30" i="48"/>
  <c r="M38" i="48"/>
  <c r="K40" i="48"/>
  <c r="F72" i="43" l="1"/>
  <c r="D72" i="43"/>
  <c r="G90" i="43"/>
  <c r="H72" i="43"/>
  <c r="E60" i="15"/>
  <c r="H60" i="15"/>
  <c r="G60" i="15"/>
  <c r="D60" i="15"/>
  <c r="F60" i="15"/>
  <c r="C90" i="43"/>
  <c r="H116" i="13" l="1"/>
  <c r="G116" i="13"/>
  <c r="F116" i="13"/>
  <c r="E116" i="13"/>
  <c r="D116" i="13"/>
  <c r="C116" i="13"/>
  <c r="H92" i="13"/>
  <c r="G92" i="13"/>
  <c r="F92" i="13"/>
  <c r="E92" i="13"/>
  <c r="D92" i="13"/>
  <c r="C92" i="13"/>
  <c r="H67" i="13"/>
  <c r="G67" i="13"/>
  <c r="F67" i="13"/>
  <c r="E67" i="13"/>
  <c r="D67" i="13"/>
  <c r="C67" i="13"/>
  <c r="H43" i="13"/>
  <c r="G43" i="13"/>
  <c r="F43" i="13"/>
  <c r="E43" i="13"/>
  <c r="D43" i="13"/>
  <c r="C43" i="13"/>
  <c r="G115" i="12" l="1"/>
  <c r="F115" i="12"/>
  <c r="E115" i="12"/>
  <c r="D115" i="12"/>
  <c r="C115" i="12"/>
  <c r="G90" i="12"/>
  <c r="F90" i="12"/>
  <c r="E90" i="12"/>
  <c r="D90" i="12"/>
  <c r="C90" i="12"/>
  <c r="G65" i="12"/>
  <c r="F65" i="12"/>
  <c r="E65" i="12"/>
  <c r="D65" i="12"/>
  <c r="C65" i="12"/>
  <c r="G40" i="12"/>
  <c r="F40" i="12"/>
  <c r="E40" i="12"/>
  <c r="D40" i="12"/>
  <c r="C40" i="12"/>
  <c r="G15" i="12"/>
  <c r="F15" i="12"/>
  <c r="E15" i="12"/>
  <c r="D15" i="12"/>
  <c r="C15" i="12"/>
  <c r="F115" i="10"/>
  <c r="E115" i="10"/>
  <c r="D115" i="10"/>
  <c r="C115" i="10"/>
  <c r="F90" i="10"/>
  <c r="E90" i="10"/>
  <c r="D90" i="10"/>
  <c r="C90" i="10"/>
  <c r="F65" i="10"/>
  <c r="E65" i="10"/>
  <c r="D65" i="10"/>
  <c r="C65" i="10"/>
  <c r="F40" i="10"/>
  <c r="E40" i="10"/>
  <c r="D40" i="10"/>
  <c r="C40" i="10"/>
  <c r="F15" i="10"/>
  <c r="E15" i="10"/>
  <c r="D15" i="10"/>
  <c r="C15" i="10"/>
  <c r="H115" i="11"/>
  <c r="G115" i="11"/>
  <c r="F115" i="11"/>
  <c r="E115" i="11"/>
  <c r="D115" i="11"/>
  <c r="C115" i="11"/>
  <c r="H90" i="11"/>
  <c r="G90" i="11"/>
  <c r="F90" i="11"/>
  <c r="E90" i="11"/>
  <c r="D90" i="11"/>
  <c r="C90" i="11"/>
  <c r="H65" i="11"/>
  <c r="G65" i="11"/>
  <c r="F65" i="11"/>
  <c r="E65" i="11"/>
  <c r="D65" i="11"/>
  <c r="C65" i="11"/>
  <c r="H40" i="11"/>
  <c r="G40" i="11"/>
  <c r="F40" i="11"/>
  <c r="E40" i="11"/>
  <c r="D40" i="11"/>
  <c r="C40" i="11"/>
  <c r="B131" i="10"/>
  <c r="B130" i="12"/>
  <c r="B130" i="11"/>
  <c r="B130" i="10"/>
  <c r="B129" i="12"/>
  <c r="B129" i="11"/>
  <c r="B129" i="10"/>
  <c r="B128" i="12"/>
  <c r="B128" i="11"/>
  <c r="B128" i="10"/>
  <c r="B127" i="12"/>
  <c r="B127" i="11"/>
  <c r="B127" i="10"/>
  <c r="B125" i="12"/>
  <c r="B125" i="11"/>
  <c r="B125" i="10"/>
  <c r="B124" i="10"/>
  <c r="B123" i="10"/>
  <c r="B121" i="10"/>
  <c r="B106" i="10"/>
  <c r="B105" i="12"/>
  <c r="B105" i="11"/>
  <c r="B105" i="10"/>
  <c r="B104" i="12"/>
  <c r="B104" i="11"/>
  <c r="B104" i="10"/>
  <c r="B103" i="12"/>
  <c r="B103" i="11"/>
  <c r="B103" i="10"/>
  <c r="B102" i="12"/>
  <c r="B102" i="11"/>
  <c r="B102" i="10"/>
  <c r="B100" i="12"/>
  <c r="B100" i="11"/>
  <c r="B100" i="10"/>
  <c r="B99" i="10"/>
  <c r="B98" i="10"/>
  <c r="B96" i="10"/>
  <c r="B81" i="10"/>
  <c r="B80" i="12"/>
  <c r="B80" i="11"/>
  <c r="B80" i="10"/>
  <c r="B79" i="12"/>
  <c r="B79" i="11"/>
  <c r="B79" i="10"/>
  <c r="B78" i="12"/>
  <c r="B78" i="11"/>
  <c r="B78" i="10"/>
  <c r="B77" i="12"/>
  <c r="B77" i="11"/>
  <c r="B77" i="10"/>
  <c r="B75" i="12"/>
  <c r="B75" i="11"/>
  <c r="B75" i="10"/>
  <c r="B74" i="10"/>
  <c r="B73" i="10"/>
  <c r="B71" i="10"/>
  <c r="B69" i="10"/>
  <c r="B55" i="12"/>
  <c r="B55" i="11"/>
  <c r="B55" i="10"/>
  <c r="B54" i="12"/>
  <c r="B54" i="11"/>
  <c r="B54" i="10"/>
  <c r="B53" i="12"/>
  <c r="B53" i="11"/>
  <c r="B53" i="10"/>
  <c r="B52" i="12"/>
  <c r="B52" i="11"/>
  <c r="B52" i="10"/>
  <c r="C56" i="13"/>
  <c r="B50" i="12"/>
  <c r="B50" i="11"/>
  <c r="B50" i="10"/>
  <c r="B25" i="10"/>
  <c r="H122" i="43"/>
  <c r="H121" i="43"/>
  <c r="H120" i="43"/>
  <c r="G122" i="43"/>
  <c r="G121" i="43"/>
  <c r="G120" i="43"/>
  <c r="F122" i="43"/>
  <c r="F121" i="43"/>
  <c r="F120" i="43"/>
  <c r="E122" i="43"/>
  <c r="E121" i="43"/>
  <c r="E120" i="43"/>
  <c r="N113" i="43"/>
  <c r="N112" i="43"/>
  <c r="N111" i="43"/>
  <c r="M113" i="43"/>
  <c r="M112" i="43"/>
  <c r="L113" i="43"/>
  <c r="L112" i="43"/>
  <c r="L111" i="43"/>
  <c r="L110" i="43"/>
  <c r="N14" i="43"/>
  <c r="N13" i="43"/>
  <c r="N10" i="43"/>
  <c r="N9" i="43"/>
  <c r="M15" i="43"/>
  <c r="M13" i="43"/>
  <c r="M11" i="43"/>
  <c r="D122" i="43"/>
  <c r="C122" i="43"/>
  <c r="D121" i="43"/>
  <c r="C121" i="43"/>
  <c r="D120" i="43"/>
  <c r="C120" i="43"/>
  <c r="C84" i="43"/>
  <c r="C80" i="43"/>
  <c r="C77" i="43"/>
  <c r="C44" i="43"/>
  <c r="C43" i="43"/>
  <c r="K36" i="43"/>
  <c r="C35" i="43"/>
  <c r="C34" i="43"/>
  <c r="C26" i="43"/>
  <c r="C25" i="43"/>
  <c r="K16" i="43"/>
  <c r="C15" i="43"/>
  <c r="C13" i="43"/>
  <c r="K12" i="43"/>
  <c r="C11" i="43"/>
  <c r="C9" i="43"/>
  <c r="J9" i="43" s="1"/>
  <c r="A3" i="43"/>
  <c r="L52" i="5"/>
  <c r="H53" i="5"/>
  <c r="H52" i="5"/>
  <c r="I52" i="5" s="1"/>
  <c r="E52" i="5"/>
  <c r="E53" i="5"/>
  <c r="K45" i="5"/>
  <c r="H45" i="5"/>
  <c r="E45" i="5"/>
  <c r="N89" i="42"/>
  <c r="M89" i="42"/>
  <c r="L89" i="42"/>
  <c r="K89" i="42"/>
  <c r="J89" i="42"/>
  <c r="N88" i="42"/>
  <c r="M88" i="42"/>
  <c r="L88" i="42"/>
  <c r="K88" i="42"/>
  <c r="J88" i="42"/>
  <c r="N87" i="42"/>
  <c r="M87" i="42"/>
  <c r="L87" i="42"/>
  <c r="K87" i="42"/>
  <c r="J87" i="42"/>
  <c r="N82" i="42"/>
  <c r="M82" i="42"/>
  <c r="L82" i="42"/>
  <c r="K82" i="42"/>
  <c r="J82" i="42"/>
  <c r="C85" i="43"/>
  <c r="C81" i="43"/>
  <c r="H63" i="42"/>
  <c r="N36" i="42"/>
  <c r="M36" i="42"/>
  <c r="L36" i="42"/>
  <c r="K36" i="42"/>
  <c r="J36" i="42"/>
  <c r="N35" i="42"/>
  <c r="M35" i="42"/>
  <c r="L35" i="42"/>
  <c r="K35" i="42"/>
  <c r="J35" i="42"/>
  <c r="N34" i="42"/>
  <c r="M34" i="42"/>
  <c r="L34" i="42"/>
  <c r="K34" i="42"/>
  <c r="J34" i="42"/>
  <c r="G33" i="42"/>
  <c r="F33" i="42"/>
  <c r="E33" i="42"/>
  <c r="E63" i="42" s="1"/>
  <c r="D33" i="42"/>
  <c r="D63" i="42" s="1"/>
  <c r="C33" i="42"/>
  <c r="C63" i="42" s="1"/>
  <c r="N32" i="42"/>
  <c r="M32" i="42"/>
  <c r="L32" i="42"/>
  <c r="K32" i="42"/>
  <c r="J32" i="42"/>
  <c r="N31" i="42"/>
  <c r="M31" i="42"/>
  <c r="L31" i="42"/>
  <c r="K31" i="42"/>
  <c r="J31" i="42"/>
  <c r="N30" i="42"/>
  <c r="M30" i="42"/>
  <c r="L30" i="42"/>
  <c r="K30" i="42"/>
  <c r="J30" i="42"/>
  <c r="H29" i="42"/>
  <c r="H37" i="42" s="1"/>
  <c r="G29" i="42"/>
  <c r="F29" i="42"/>
  <c r="E29" i="42"/>
  <c r="D29" i="42"/>
  <c r="C29" i="42"/>
  <c r="N27" i="42"/>
  <c r="M27" i="42"/>
  <c r="L27" i="42"/>
  <c r="K27" i="42"/>
  <c r="J27" i="42"/>
  <c r="N26" i="42"/>
  <c r="M26" i="42"/>
  <c r="L26" i="42"/>
  <c r="K26" i="42"/>
  <c r="J26" i="42"/>
  <c r="N25" i="42"/>
  <c r="M25" i="42"/>
  <c r="L25" i="42"/>
  <c r="K25" i="42"/>
  <c r="J25" i="42"/>
  <c r="N24" i="42"/>
  <c r="M24" i="42"/>
  <c r="L24" i="42"/>
  <c r="K24" i="42"/>
  <c r="J24" i="42"/>
  <c r="H23" i="42"/>
  <c r="H28" i="42" s="1"/>
  <c r="H38" i="43" s="1"/>
  <c r="G23" i="42"/>
  <c r="G28" i="42" s="1"/>
  <c r="G38" i="43" s="1"/>
  <c r="F23" i="42"/>
  <c r="F28" i="42" s="1"/>
  <c r="F38" i="43" s="1"/>
  <c r="E23" i="42"/>
  <c r="E28" i="42" s="1"/>
  <c r="E38" i="43" s="1"/>
  <c r="D23" i="42"/>
  <c r="D28" i="42" s="1"/>
  <c r="D38" i="43" s="1"/>
  <c r="C23" i="42"/>
  <c r="C28" i="42" s="1"/>
  <c r="N21" i="42"/>
  <c r="M21" i="42"/>
  <c r="L21" i="42"/>
  <c r="K21" i="42"/>
  <c r="J21" i="42"/>
  <c r="N20" i="42"/>
  <c r="M20" i="42"/>
  <c r="L20" i="42"/>
  <c r="K20" i="42"/>
  <c r="J20" i="42"/>
  <c r="N19" i="42"/>
  <c r="M19" i="42"/>
  <c r="L19" i="42"/>
  <c r="K19" i="42"/>
  <c r="J19" i="42"/>
  <c r="N18" i="42"/>
  <c r="M18" i="42"/>
  <c r="L18" i="42"/>
  <c r="K18" i="42"/>
  <c r="J18" i="42"/>
  <c r="H17" i="42"/>
  <c r="G17" i="42"/>
  <c r="F17" i="42"/>
  <c r="E17" i="42"/>
  <c r="D17" i="42"/>
  <c r="C17" i="42"/>
  <c r="N11" i="42"/>
  <c r="M11" i="42"/>
  <c r="L11" i="42"/>
  <c r="K11" i="42"/>
  <c r="J11" i="42"/>
  <c r="N10" i="42"/>
  <c r="M10" i="42"/>
  <c r="L10" i="42"/>
  <c r="K10" i="42"/>
  <c r="J10" i="42"/>
  <c r="N9" i="42"/>
  <c r="M9" i="42"/>
  <c r="L9" i="42"/>
  <c r="K9" i="42"/>
  <c r="J9" i="42"/>
  <c r="N8" i="42"/>
  <c r="M8" i="42"/>
  <c r="L8" i="42"/>
  <c r="K8" i="42"/>
  <c r="J8" i="42"/>
  <c r="O26" i="5"/>
  <c r="N17" i="5"/>
  <c r="O17" i="5" s="1"/>
  <c r="N11" i="5"/>
  <c r="O11" i="5" s="1"/>
  <c r="N10" i="5"/>
  <c r="O10" i="5" s="1"/>
  <c r="K33" i="5"/>
  <c r="K17" i="5"/>
  <c r="K11" i="5"/>
  <c r="K10" i="5"/>
  <c r="H33" i="5"/>
  <c r="H25" i="5"/>
  <c r="H24" i="5"/>
  <c r="H17" i="5"/>
  <c r="H11" i="5"/>
  <c r="H10" i="5"/>
  <c r="I10" i="5" s="1"/>
  <c r="E25" i="5"/>
  <c r="F25" i="5" s="1"/>
  <c r="E24" i="5"/>
  <c r="E27" i="5" s="1"/>
  <c r="F27" i="5" s="1"/>
  <c r="E17" i="5"/>
  <c r="F17" i="5" s="1"/>
  <c r="B30" i="12"/>
  <c r="B29" i="12"/>
  <c r="B28" i="12"/>
  <c r="B27" i="12"/>
  <c r="B25" i="12"/>
  <c r="B30" i="11"/>
  <c r="B29" i="11"/>
  <c r="B28" i="11"/>
  <c r="B27" i="11"/>
  <c r="B25" i="11"/>
  <c r="B31" i="10"/>
  <c r="B29" i="10"/>
  <c r="B28" i="10"/>
  <c r="B27" i="10"/>
  <c r="B30" i="10"/>
  <c r="B24" i="10"/>
  <c r="B23" i="10"/>
  <c r="B21" i="10"/>
  <c r="K27" i="11" l="1"/>
  <c r="J27" i="11"/>
  <c r="I27" i="11"/>
  <c r="L27" i="11"/>
  <c r="K28" i="11"/>
  <c r="J28" i="11"/>
  <c r="I28" i="11"/>
  <c r="L28" i="11"/>
  <c r="I54" i="11"/>
  <c r="L54" i="11"/>
  <c r="K54" i="11"/>
  <c r="J54" i="11"/>
  <c r="I78" i="11"/>
  <c r="L78" i="11"/>
  <c r="K78" i="11"/>
  <c r="J78" i="11"/>
  <c r="I102" i="11"/>
  <c r="L102" i="11"/>
  <c r="K102" i="11"/>
  <c r="J102" i="11"/>
  <c r="I125" i="11"/>
  <c r="L125" i="11"/>
  <c r="K125" i="11"/>
  <c r="J125" i="11"/>
  <c r="I130" i="11"/>
  <c r="L130" i="11"/>
  <c r="K130" i="11"/>
  <c r="J130" i="11"/>
  <c r="K29" i="11"/>
  <c r="J29" i="11"/>
  <c r="I29" i="11"/>
  <c r="L29" i="11"/>
  <c r="I53" i="11"/>
  <c r="L53" i="11"/>
  <c r="K53" i="11"/>
  <c r="J53" i="11"/>
  <c r="I77" i="11"/>
  <c r="L77" i="11"/>
  <c r="K77" i="11"/>
  <c r="J77" i="11"/>
  <c r="I100" i="11"/>
  <c r="L100" i="11"/>
  <c r="K100" i="11"/>
  <c r="J100" i="11"/>
  <c r="I105" i="11"/>
  <c r="L105" i="11"/>
  <c r="K105" i="11"/>
  <c r="J105" i="11"/>
  <c r="I129" i="11"/>
  <c r="L129" i="11"/>
  <c r="K129" i="11"/>
  <c r="J129" i="11"/>
  <c r="K25" i="11"/>
  <c r="J25" i="11"/>
  <c r="I25" i="11"/>
  <c r="L25" i="11"/>
  <c r="K30" i="11"/>
  <c r="J30" i="11"/>
  <c r="I30" i="11"/>
  <c r="L30" i="11"/>
  <c r="I50" i="11"/>
  <c r="L50" i="11"/>
  <c r="K50" i="11"/>
  <c r="J50" i="11"/>
  <c r="I52" i="11"/>
  <c r="I51" i="11" s="1"/>
  <c r="L52" i="11"/>
  <c r="L51" i="11" s="1"/>
  <c r="K52" i="11"/>
  <c r="K51" i="11" s="1"/>
  <c r="J52" i="11"/>
  <c r="J51" i="11" s="1"/>
  <c r="I75" i="11"/>
  <c r="L75" i="11"/>
  <c r="K75" i="11"/>
  <c r="J75" i="11"/>
  <c r="I80" i="11"/>
  <c r="L80" i="11"/>
  <c r="K80" i="11"/>
  <c r="J80" i="11"/>
  <c r="I104" i="11"/>
  <c r="L104" i="11"/>
  <c r="K104" i="11"/>
  <c r="J104" i="11"/>
  <c r="I128" i="11"/>
  <c r="L128" i="11"/>
  <c r="K128" i="11"/>
  <c r="J128" i="11"/>
  <c r="I55" i="11"/>
  <c r="L55" i="11"/>
  <c r="K55" i="11"/>
  <c r="J55" i="11"/>
  <c r="I79" i="11"/>
  <c r="L79" i="11"/>
  <c r="K79" i="11"/>
  <c r="J79" i="11"/>
  <c r="I103" i="11"/>
  <c r="L103" i="11"/>
  <c r="K103" i="11"/>
  <c r="J103" i="11"/>
  <c r="I127" i="11"/>
  <c r="I126" i="11" s="1"/>
  <c r="L127" i="11"/>
  <c r="L126" i="11" s="1"/>
  <c r="K127" i="11"/>
  <c r="K126" i="11" s="1"/>
  <c r="J127" i="11"/>
  <c r="J126" i="11" s="1"/>
  <c r="I24" i="10"/>
  <c r="H24" i="10"/>
  <c r="G24" i="10"/>
  <c r="J24" i="10"/>
  <c r="H29" i="10"/>
  <c r="J29" i="10"/>
  <c r="I29" i="10"/>
  <c r="G29" i="10"/>
  <c r="H25" i="10"/>
  <c r="I25" i="10"/>
  <c r="G25" i="10"/>
  <c r="J25" i="10"/>
  <c r="J53" i="10"/>
  <c r="H53" i="10"/>
  <c r="I53" i="10"/>
  <c r="G53" i="10"/>
  <c r="G74" i="10"/>
  <c r="I74" i="10"/>
  <c r="H74" i="10"/>
  <c r="J74" i="10"/>
  <c r="H77" i="10"/>
  <c r="J77" i="10"/>
  <c r="G77" i="10"/>
  <c r="I77" i="10"/>
  <c r="H81" i="10"/>
  <c r="I81" i="10"/>
  <c r="J81" i="10"/>
  <c r="G81" i="10"/>
  <c r="H100" i="10"/>
  <c r="J100" i="10"/>
  <c r="I100" i="10"/>
  <c r="G100" i="10"/>
  <c r="G105" i="10"/>
  <c r="H105" i="10"/>
  <c r="J105" i="10"/>
  <c r="I105" i="10"/>
  <c r="J121" i="10"/>
  <c r="G121" i="10"/>
  <c r="I121" i="10"/>
  <c r="H121" i="10"/>
  <c r="J129" i="10"/>
  <c r="I129" i="10"/>
  <c r="H129" i="10"/>
  <c r="G129" i="10"/>
  <c r="G30" i="10"/>
  <c r="J30" i="10"/>
  <c r="I30" i="10"/>
  <c r="H30" i="10"/>
  <c r="J31" i="10"/>
  <c r="I31" i="10"/>
  <c r="H31" i="10"/>
  <c r="G31" i="10"/>
  <c r="I50" i="10"/>
  <c r="G50" i="10"/>
  <c r="J50" i="10"/>
  <c r="H50" i="10"/>
  <c r="G52" i="10"/>
  <c r="I52" i="10"/>
  <c r="J52" i="10"/>
  <c r="H52" i="10"/>
  <c r="H69" i="10"/>
  <c r="G69" i="10"/>
  <c r="J69" i="10"/>
  <c r="I69" i="10"/>
  <c r="J75" i="10"/>
  <c r="I75" i="10"/>
  <c r="G75" i="10"/>
  <c r="H75" i="10"/>
  <c r="I80" i="10"/>
  <c r="H80" i="10"/>
  <c r="J80" i="10"/>
  <c r="G80" i="10"/>
  <c r="H96" i="10"/>
  <c r="J96" i="10"/>
  <c r="I96" i="10"/>
  <c r="G96" i="10"/>
  <c r="H104" i="10"/>
  <c r="G104" i="10"/>
  <c r="J104" i="10"/>
  <c r="I104" i="10"/>
  <c r="H123" i="10"/>
  <c r="G123" i="10"/>
  <c r="J123" i="10"/>
  <c r="I123" i="10"/>
  <c r="G128" i="10"/>
  <c r="I128" i="10"/>
  <c r="H128" i="10"/>
  <c r="J128" i="10"/>
  <c r="H21" i="10"/>
  <c r="G21" i="10"/>
  <c r="J21" i="10"/>
  <c r="I21" i="10"/>
  <c r="J27" i="10"/>
  <c r="I27" i="10"/>
  <c r="H27" i="10"/>
  <c r="G27" i="10"/>
  <c r="H55" i="10"/>
  <c r="J55" i="10"/>
  <c r="I55" i="10"/>
  <c r="G55" i="10"/>
  <c r="J71" i="10"/>
  <c r="H71" i="10"/>
  <c r="I71" i="10"/>
  <c r="G71" i="10"/>
  <c r="J79" i="10"/>
  <c r="H79" i="10"/>
  <c r="I79" i="10"/>
  <c r="G79" i="10"/>
  <c r="J98" i="10"/>
  <c r="I98" i="10"/>
  <c r="H98" i="10"/>
  <c r="G98" i="10"/>
  <c r="I103" i="10"/>
  <c r="G103" i="10"/>
  <c r="J103" i="10"/>
  <c r="H103" i="10"/>
  <c r="G124" i="10"/>
  <c r="H124" i="10"/>
  <c r="J124" i="10"/>
  <c r="I124" i="10"/>
  <c r="H127" i="10"/>
  <c r="H126" i="10" s="1"/>
  <c r="I127" i="10"/>
  <c r="I126" i="10" s="1"/>
  <c r="G127" i="10"/>
  <c r="G126" i="10" s="1"/>
  <c r="J127" i="10"/>
  <c r="J126" i="10" s="1"/>
  <c r="H131" i="10"/>
  <c r="J131" i="10"/>
  <c r="I131" i="10"/>
  <c r="G131" i="10"/>
  <c r="J23" i="10"/>
  <c r="J22" i="10" s="1"/>
  <c r="H23" i="10"/>
  <c r="H22" i="10" s="1"/>
  <c r="G23" i="10"/>
  <c r="G22" i="10" s="1"/>
  <c r="I23" i="10"/>
  <c r="I22" i="10" s="1"/>
  <c r="I28" i="10"/>
  <c r="J28" i="10"/>
  <c r="H28" i="10"/>
  <c r="G28" i="10"/>
  <c r="I54" i="10"/>
  <c r="G54" i="10"/>
  <c r="H54" i="10"/>
  <c r="J54" i="10"/>
  <c r="H73" i="10"/>
  <c r="H72" i="10" s="1"/>
  <c r="I73" i="10"/>
  <c r="I72" i="10" s="1"/>
  <c r="J73" i="10"/>
  <c r="J72" i="10" s="1"/>
  <c r="G73" i="10"/>
  <c r="G72" i="10" s="1"/>
  <c r="G78" i="10"/>
  <c r="J78" i="10"/>
  <c r="H78" i="10"/>
  <c r="I78" i="10"/>
  <c r="I99" i="10"/>
  <c r="J99" i="10"/>
  <c r="H99" i="10"/>
  <c r="G99" i="10"/>
  <c r="J102" i="10"/>
  <c r="J101" i="10" s="1"/>
  <c r="G102" i="10"/>
  <c r="G101" i="10" s="1"/>
  <c r="I102" i="10"/>
  <c r="I101" i="10" s="1"/>
  <c r="H102" i="10"/>
  <c r="H101" i="10" s="1"/>
  <c r="J106" i="10"/>
  <c r="H106" i="10"/>
  <c r="G106" i="10"/>
  <c r="I106" i="10"/>
  <c r="J125" i="10"/>
  <c r="H125" i="10"/>
  <c r="G125" i="10"/>
  <c r="I125" i="10"/>
  <c r="I130" i="10"/>
  <c r="J130" i="10"/>
  <c r="H130" i="10"/>
  <c r="G130" i="10"/>
  <c r="O9" i="5"/>
  <c r="O8" i="5" s="1"/>
  <c r="C43" i="5"/>
  <c r="C44" i="5"/>
  <c r="N30" i="5"/>
  <c r="N29" i="5"/>
  <c r="O29" i="5" s="1"/>
  <c r="E29" i="5"/>
  <c r="F29" i="5" s="1"/>
  <c r="E30" i="5"/>
  <c r="E22" i="42"/>
  <c r="E53" i="42"/>
  <c r="D22" i="42"/>
  <c r="D53" i="42"/>
  <c r="F22" i="42"/>
  <c r="F53" i="42"/>
  <c r="G22" i="42"/>
  <c r="G67" i="42" s="1"/>
  <c r="G53" i="42"/>
  <c r="F63" i="42"/>
  <c r="C22" i="42"/>
  <c r="C53" i="42"/>
  <c r="H22" i="42"/>
  <c r="H53" i="42"/>
  <c r="G63" i="42"/>
  <c r="E37" i="42"/>
  <c r="B45" i="10"/>
  <c r="B49" i="10"/>
  <c r="B44" i="10"/>
  <c r="E54" i="11"/>
  <c r="H54" i="11"/>
  <c r="D54" i="11"/>
  <c r="C54" i="11"/>
  <c r="G54" i="11"/>
  <c r="F54" i="11"/>
  <c r="G129" i="11"/>
  <c r="C129" i="11"/>
  <c r="F129" i="11"/>
  <c r="E129" i="11"/>
  <c r="H129" i="11"/>
  <c r="D129" i="11"/>
  <c r="E130" i="11"/>
  <c r="C130" i="11"/>
  <c r="H130" i="11"/>
  <c r="D130" i="11"/>
  <c r="G130" i="11"/>
  <c r="G36" i="8" s="1"/>
  <c r="F130" i="11"/>
  <c r="G55" i="11"/>
  <c r="D36" i="8" s="1"/>
  <c r="C55" i="11"/>
  <c r="F55" i="11"/>
  <c r="E55" i="11"/>
  <c r="D55" i="11"/>
  <c r="H55" i="11"/>
  <c r="E78" i="11"/>
  <c r="H78" i="11"/>
  <c r="D78" i="11"/>
  <c r="C78" i="11"/>
  <c r="G78" i="11"/>
  <c r="F78" i="11"/>
  <c r="G103" i="11"/>
  <c r="C103" i="11"/>
  <c r="F103" i="11"/>
  <c r="E103" i="11"/>
  <c r="D103" i="11"/>
  <c r="H103" i="11"/>
  <c r="E104" i="11"/>
  <c r="C104" i="11"/>
  <c r="H104" i="11"/>
  <c r="D104" i="11"/>
  <c r="G104" i="11"/>
  <c r="F104" i="11"/>
  <c r="G105" i="11"/>
  <c r="C105" i="11"/>
  <c r="E105" i="11"/>
  <c r="F105" i="11"/>
  <c r="H105" i="11"/>
  <c r="D105" i="11"/>
  <c r="H83" i="13"/>
  <c r="F83" i="13"/>
  <c r="C83" i="13"/>
  <c r="D83" i="13"/>
  <c r="E83" i="13"/>
  <c r="G83" i="13"/>
  <c r="E100" i="11"/>
  <c r="G100" i="11"/>
  <c r="F34" i="8" s="1"/>
  <c r="H100" i="11"/>
  <c r="D100" i="11"/>
  <c r="C100" i="11"/>
  <c r="F100" i="11"/>
  <c r="F133" i="13"/>
  <c r="G133" i="13"/>
  <c r="E133" i="13"/>
  <c r="C133" i="13"/>
  <c r="H133" i="13"/>
  <c r="D133" i="13"/>
  <c r="G79" i="11"/>
  <c r="C79" i="11"/>
  <c r="F79" i="11"/>
  <c r="E79" i="11"/>
  <c r="H79" i="11"/>
  <c r="D79" i="11"/>
  <c r="E52" i="11"/>
  <c r="H52" i="11"/>
  <c r="D52" i="11"/>
  <c r="G52" i="11"/>
  <c r="F52" i="11"/>
  <c r="C52" i="11"/>
  <c r="B95" i="10"/>
  <c r="E80" i="11"/>
  <c r="H80" i="11"/>
  <c r="D80" i="11"/>
  <c r="G80" i="11"/>
  <c r="E36" i="8" s="1"/>
  <c r="F80" i="11"/>
  <c r="C80" i="11"/>
  <c r="F75" i="11"/>
  <c r="E75" i="11"/>
  <c r="D75" i="11"/>
  <c r="H75" i="11"/>
  <c r="G75" i="11"/>
  <c r="E34" i="8" s="1"/>
  <c r="C75" i="11"/>
  <c r="G77" i="11"/>
  <c r="C77" i="11"/>
  <c r="F77" i="11"/>
  <c r="H77" i="11"/>
  <c r="E77" i="11"/>
  <c r="D77" i="11"/>
  <c r="H108" i="13"/>
  <c r="F108" i="13"/>
  <c r="C108" i="13"/>
  <c r="D108" i="13"/>
  <c r="G108" i="13"/>
  <c r="E108" i="13"/>
  <c r="H109" i="13"/>
  <c r="F109" i="13"/>
  <c r="D109" i="13"/>
  <c r="E109" i="13"/>
  <c r="G109" i="13"/>
  <c r="C109" i="13"/>
  <c r="H110" i="13"/>
  <c r="G110" i="13"/>
  <c r="C110" i="13"/>
  <c r="D110" i="13"/>
  <c r="F110" i="13"/>
  <c r="E110" i="13"/>
  <c r="F88" i="8" s="1"/>
  <c r="G125" i="11"/>
  <c r="G34" i="8" s="1"/>
  <c r="C125" i="11"/>
  <c r="E125" i="11"/>
  <c r="F125" i="11"/>
  <c r="H125" i="11"/>
  <c r="D125" i="11"/>
  <c r="G127" i="11"/>
  <c r="C127" i="11"/>
  <c r="F127" i="11"/>
  <c r="E127" i="11"/>
  <c r="H127" i="11"/>
  <c r="D127" i="11"/>
  <c r="B46" i="10"/>
  <c r="B119" i="10"/>
  <c r="F84" i="13"/>
  <c r="G84" i="13"/>
  <c r="D84" i="13"/>
  <c r="E84" i="13"/>
  <c r="C84" i="13"/>
  <c r="H84" i="13"/>
  <c r="G85" i="13"/>
  <c r="F85" i="13"/>
  <c r="E85" i="13"/>
  <c r="E88" i="8" s="1"/>
  <c r="C85" i="13"/>
  <c r="H85" i="13"/>
  <c r="D85" i="13"/>
  <c r="E102" i="11"/>
  <c r="G102" i="11"/>
  <c r="H102" i="11"/>
  <c r="D102" i="11"/>
  <c r="C102" i="11"/>
  <c r="F102" i="11"/>
  <c r="G132" i="13"/>
  <c r="H132" i="13"/>
  <c r="D132" i="13"/>
  <c r="C132" i="13"/>
  <c r="F132" i="13"/>
  <c r="E132" i="13"/>
  <c r="G134" i="13"/>
  <c r="H134" i="13"/>
  <c r="E134" i="13"/>
  <c r="G88" i="8" s="1"/>
  <c r="C134" i="13"/>
  <c r="F134" i="13"/>
  <c r="D134" i="13"/>
  <c r="B94" i="10"/>
  <c r="G53" i="11"/>
  <c r="C53" i="11"/>
  <c r="F53" i="11"/>
  <c r="D53" i="11"/>
  <c r="H53" i="11"/>
  <c r="E53" i="11"/>
  <c r="E50" i="11"/>
  <c r="H50" i="11"/>
  <c r="D50" i="11"/>
  <c r="G50" i="11"/>
  <c r="D34" i="8" s="1"/>
  <c r="F50" i="11"/>
  <c r="C50" i="11"/>
  <c r="E128" i="11"/>
  <c r="H128" i="11"/>
  <c r="D128" i="11"/>
  <c r="G128" i="11"/>
  <c r="C128" i="11"/>
  <c r="F128" i="11"/>
  <c r="F59" i="13"/>
  <c r="C59" i="13"/>
  <c r="D59" i="13"/>
  <c r="H59" i="13"/>
  <c r="E59" i="13"/>
  <c r="G59" i="13"/>
  <c r="H60" i="13"/>
  <c r="F60" i="13"/>
  <c r="G60" i="13"/>
  <c r="C60" i="13"/>
  <c r="D60" i="13"/>
  <c r="E60" i="13"/>
  <c r="H61" i="13"/>
  <c r="G61" i="13"/>
  <c r="E61" i="13"/>
  <c r="D88" i="8" s="1"/>
  <c r="D61" i="13"/>
  <c r="F61" i="13"/>
  <c r="C61" i="13"/>
  <c r="B48" i="10"/>
  <c r="B70" i="10"/>
  <c r="B120" i="10"/>
  <c r="I53" i="5"/>
  <c r="B56" i="10"/>
  <c r="L11" i="5"/>
  <c r="I11" i="5"/>
  <c r="O54" i="5"/>
  <c r="C54" i="5" s="1"/>
  <c r="E29" i="11"/>
  <c r="D29" i="11"/>
  <c r="H29" i="11"/>
  <c r="F29" i="11"/>
  <c r="G29" i="11"/>
  <c r="F30" i="11"/>
  <c r="E30" i="11"/>
  <c r="D30" i="11"/>
  <c r="G30" i="11"/>
  <c r="H30" i="11"/>
  <c r="D28" i="11"/>
  <c r="E28" i="11"/>
  <c r="H28" i="11"/>
  <c r="G28" i="11"/>
  <c r="F28" i="11"/>
  <c r="L10" i="5"/>
  <c r="B19" i="10"/>
  <c r="H27" i="11"/>
  <c r="D27" i="11"/>
  <c r="G27" i="11"/>
  <c r="F27" i="11"/>
  <c r="E27" i="11"/>
  <c r="B20" i="10"/>
  <c r="F53" i="5"/>
  <c r="O51" i="5"/>
  <c r="C51" i="5" s="1"/>
  <c r="F24" i="5"/>
  <c r="F18" i="5" s="1"/>
  <c r="F52" i="5"/>
  <c r="C52" i="5" s="1"/>
  <c r="O52" i="5"/>
  <c r="D25" i="11"/>
  <c r="H25" i="11"/>
  <c r="G25" i="11"/>
  <c r="C34" i="8" s="1"/>
  <c r="F25" i="11"/>
  <c r="C25" i="11"/>
  <c r="E25" i="11"/>
  <c r="H37" i="13"/>
  <c r="D37" i="13"/>
  <c r="G37" i="13"/>
  <c r="C37" i="13"/>
  <c r="F37" i="13"/>
  <c r="E37" i="13"/>
  <c r="C88" i="8" s="1"/>
  <c r="O53" i="5"/>
  <c r="C53" i="5" s="1"/>
  <c r="E36" i="13"/>
  <c r="H36" i="13"/>
  <c r="D36" i="13"/>
  <c r="C36" i="13"/>
  <c r="G36" i="13"/>
  <c r="F36" i="13"/>
  <c r="F35" i="13"/>
  <c r="E35" i="13"/>
  <c r="H35" i="13"/>
  <c r="C35" i="13"/>
  <c r="D35" i="13"/>
  <c r="G35" i="13"/>
  <c r="D79" i="12"/>
  <c r="G79" i="12"/>
  <c r="C79" i="12"/>
  <c r="F79" i="12"/>
  <c r="E79" i="12"/>
  <c r="E28" i="12"/>
  <c r="C28" i="12"/>
  <c r="D28" i="12"/>
  <c r="G28" i="12"/>
  <c r="F28" i="12"/>
  <c r="G54" i="12"/>
  <c r="C54" i="12"/>
  <c r="F54" i="12"/>
  <c r="E54" i="12"/>
  <c r="D54" i="12"/>
  <c r="G80" i="12"/>
  <c r="C80" i="12"/>
  <c r="E62" i="8" s="1"/>
  <c r="F80" i="12"/>
  <c r="D80" i="12"/>
  <c r="E80" i="12"/>
  <c r="G128" i="12"/>
  <c r="C128" i="12"/>
  <c r="F128" i="12"/>
  <c r="E128" i="12"/>
  <c r="D128" i="12"/>
  <c r="D53" i="12"/>
  <c r="G53" i="12"/>
  <c r="C53" i="12"/>
  <c r="E53" i="12"/>
  <c r="F53" i="12"/>
  <c r="D105" i="12"/>
  <c r="G105" i="12"/>
  <c r="C105" i="12"/>
  <c r="F62" i="8" s="1"/>
  <c r="E105" i="12"/>
  <c r="F105" i="12"/>
  <c r="E29" i="12"/>
  <c r="D29" i="12"/>
  <c r="F29" i="12"/>
  <c r="C29" i="12"/>
  <c r="G29" i="12"/>
  <c r="F55" i="12"/>
  <c r="E55" i="12"/>
  <c r="C55" i="12"/>
  <c r="D62" i="8" s="1"/>
  <c r="D55" i="12"/>
  <c r="G55" i="12"/>
  <c r="F103" i="12"/>
  <c r="E103" i="12"/>
  <c r="G103" i="12"/>
  <c r="D103" i="12"/>
  <c r="C103" i="12"/>
  <c r="F129" i="12"/>
  <c r="E129" i="12"/>
  <c r="G129" i="12"/>
  <c r="D129" i="12"/>
  <c r="C129" i="12"/>
  <c r="E30" i="12"/>
  <c r="D30" i="12"/>
  <c r="G30" i="12"/>
  <c r="C30" i="12"/>
  <c r="F30" i="12"/>
  <c r="E78" i="12"/>
  <c r="D78" i="12"/>
  <c r="F78" i="12"/>
  <c r="G78" i="12"/>
  <c r="C78" i="12"/>
  <c r="E104" i="12"/>
  <c r="D104" i="12"/>
  <c r="G104" i="12"/>
  <c r="C104" i="12"/>
  <c r="F104" i="12"/>
  <c r="E130" i="12"/>
  <c r="D130" i="12"/>
  <c r="G130" i="12"/>
  <c r="C130" i="12"/>
  <c r="G62" i="8" s="1"/>
  <c r="F130" i="12"/>
  <c r="C28" i="11"/>
  <c r="F36" i="8"/>
  <c r="C29" i="11"/>
  <c r="C30" i="11"/>
  <c r="C36" i="8"/>
  <c r="D21" i="10"/>
  <c r="F21" i="10"/>
  <c r="E21" i="10"/>
  <c r="E27" i="10"/>
  <c r="C27" i="10"/>
  <c r="D27" i="10"/>
  <c r="F27" i="10"/>
  <c r="E31" i="10"/>
  <c r="C31" i="10"/>
  <c r="D31" i="10"/>
  <c r="C11" i="8" s="1"/>
  <c r="F31" i="10"/>
  <c r="F53" i="10"/>
  <c r="E53" i="10"/>
  <c r="C53" i="10"/>
  <c r="D53" i="10"/>
  <c r="F69" i="10"/>
  <c r="E69" i="10"/>
  <c r="D69" i="10"/>
  <c r="C69" i="10"/>
  <c r="F74" i="10"/>
  <c r="E74" i="10"/>
  <c r="C74" i="10"/>
  <c r="D74" i="10"/>
  <c r="F79" i="10"/>
  <c r="E79" i="10"/>
  <c r="C79" i="10"/>
  <c r="D79" i="10"/>
  <c r="F100" i="10"/>
  <c r="E100" i="10"/>
  <c r="D100" i="10"/>
  <c r="F8" i="8" s="1"/>
  <c r="C100" i="10"/>
  <c r="F105" i="10"/>
  <c r="E105" i="10"/>
  <c r="D105" i="10"/>
  <c r="F10" i="8" s="1"/>
  <c r="C105" i="10"/>
  <c r="F121" i="10"/>
  <c r="E121" i="10"/>
  <c r="D121" i="10"/>
  <c r="C121" i="10"/>
  <c r="F127" i="10"/>
  <c r="D127" i="10"/>
  <c r="E127" i="10"/>
  <c r="C127" i="10"/>
  <c r="F131" i="10"/>
  <c r="D131" i="10"/>
  <c r="E131" i="10"/>
  <c r="C131" i="10"/>
  <c r="D23" i="10"/>
  <c r="E23" i="10"/>
  <c r="F23" i="10"/>
  <c r="C23" i="10"/>
  <c r="F28" i="10"/>
  <c r="E28" i="10"/>
  <c r="C28" i="10"/>
  <c r="D28" i="10"/>
  <c r="E44" i="10"/>
  <c r="D44" i="10"/>
  <c r="F44" i="10"/>
  <c r="C44" i="10"/>
  <c r="F54" i="10"/>
  <c r="E54" i="10"/>
  <c r="C54" i="10"/>
  <c r="D54" i="10"/>
  <c r="D70" i="10"/>
  <c r="F75" i="10"/>
  <c r="E75" i="10"/>
  <c r="D75" i="10"/>
  <c r="E8" i="8" s="1"/>
  <c r="C75" i="10"/>
  <c r="F80" i="10"/>
  <c r="E80" i="10"/>
  <c r="C80" i="10"/>
  <c r="D80" i="10"/>
  <c r="E10" i="8" s="1"/>
  <c r="F96" i="10"/>
  <c r="E96" i="10"/>
  <c r="D96" i="10"/>
  <c r="C96" i="10"/>
  <c r="F102" i="10"/>
  <c r="D102" i="10"/>
  <c r="E102" i="10"/>
  <c r="C102" i="10"/>
  <c r="F106" i="10"/>
  <c r="E106" i="10"/>
  <c r="D106" i="10"/>
  <c r="C106" i="10"/>
  <c r="F123" i="10"/>
  <c r="E123" i="10"/>
  <c r="D123" i="10"/>
  <c r="C123" i="10"/>
  <c r="F128" i="10"/>
  <c r="E128" i="10"/>
  <c r="D128" i="10"/>
  <c r="C128" i="10"/>
  <c r="E24" i="10"/>
  <c r="D24" i="10"/>
  <c r="C24" i="10"/>
  <c r="F24" i="10"/>
  <c r="F29" i="10"/>
  <c r="C29" i="10"/>
  <c r="E29" i="10"/>
  <c r="D29" i="10"/>
  <c r="F50" i="10"/>
  <c r="E50" i="10"/>
  <c r="D50" i="10"/>
  <c r="C50" i="10"/>
  <c r="D8" i="8" s="1"/>
  <c r="F55" i="10"/>
  <c r="E55" i="10"/>
  <c r="C55" i="10"/>
  <c r="D10" i="8" s="1"/>
  <c r="D55" i="10"/>
  <c r="F71" i="10"/>
  <c r="E71" i="10"/>
  <c r="C71" i="10"/>
  <c r="D71" i="10"/>
  <c r="F77" i="10"/>
  <c r="E77" i="10"/>
  <c r="C77" i="10"/>
  <c r="D77" i="10"/>
  <c r="F81" i="10"/>
  <c r="E81" i="10"/>
  <c r="C81" i="10"/>
  <c r="D81" i="10"/>
  <c r="F98" i="10"/>
  <c r="E98" i="10"/>
  <c r="D98" i="10"/>
  <c r="C98" i="10"/>
  <c r="F103" i="10"/>
  <c r="E103" i="10"/>
  <c r="D103" i="10"/>
  <c r="C103" i="10"/>
  <c r="F124" i="10"/>
  <c r="D124" i="10"/>
  <c r="E124" i="10"/>
  <c r="C124" i="10"/>
  <c r="F129" i="10"/>
  <c r="D129" i="10"/>
  <c r="E129" i="10"/>
  <c r="C129" i="10"/>
  <c r="F25" i="10"/>
  <c r="E25" i="10"/>
  <c r="D25" i="10"/>
  <c r="C8" i="8" s="1"/>
  <c r="C25" i="10"/>
  <c r="D30" i="10"/>
  <c r="C10" i="8" s="1"/>
  <c r="C30" i="10"/>
  <c r="E30" i="10"/>
  <c r="F30" i="10"/>
  <c r="F46" i="10"/>
  <c r="E46" i="10"/>
  <c r="C46" i="10"/>
  <c r="D46" i="10"/>
  <c r="F52" i="10"/>
  <c r="E52" i="10"/>
  <c r="D52" i="10"/>
  <c r="C52" i="10"/>
  <c r="F73" i="10"/>
  <c r="E73" i="10"/>
  <c r="C73" i="10"/>
  <c r="D73" i="10"/>
  <c r="F78" i="10"/>
  <c r="E78" i="10"/>
  <c r="C78" i="10"/>
  <c r="D78" i="10"/>
  <c r="C94" i="10"/>
  <c r="F99" i="10"/>
  <c r="D99" i="10"/>
  <c r="E99" i="10"/>
  <c r="C99" i="10"/>
  <c r="F104" i="10"/>
  <c r="D104" i="10"/>
  <c r="E104" i="10"/>
  <c r="C104" i="10"/>
  <c r="F125" i="10"/>
  <c r="E125" i="10"/>
  <c r="D125" i="10"/>
  <c r="G8" i="8" s="1"/>
  <c r="C125" i="10"/>
  <c r="F130" i="10"/>
  <c r="E130" i="10"/>
  <c r="D130" i="10"/>
  <c r="G10" i="8" s="1"/>
  <c r="C130" i="10"/>
  <c r="C37" i="42"/>
  <c r="G37" i="42"/>
  <c r="G50" i="43" s="1"/>
  <c r="F37" i="42"/>
  <c r="L35" i="5"/>
  <c r="D37" i="42"/>
  <c r="F25" i="12"/>
  <c r="E25" i="12"/>
  <c r="D25" i="12"/>
  <c r="G25" i="12"/>
  <c r="C25" i="12"/>
  <c r="C60" i="8" s="1"/>
  <c r="D77" i="12"/>
  <c r="G77" i="12"/>
  <c r="C77" i="12"/>
  <c r="F77" i="12"/>
  <c r="E77" i="12"/>
  <c r="F125" i="12"/>
  <c r="E125" i="12"/>
  <c r="D125" i="12"/>
  <c r="G125" i="12"/>
  <c r="C125" i="12"/>
  <c r="G60" i="8" s="1"/>
  <c r="D100" i="12"/>
  <c r="G100" i="12"/>
  <c r="C100" i="12"/>
  <c r="F60" i="8" s="1"/>
  <c r="F100" i="12"/>
  <c r="E100" i="12"/>
  <c r="F102" i="12"/>
  <c r="E102" i="12"/>
  <c r="D102" i="12"/>
  <c r="G102" i="12"/>
  <c r="C102" i="12"/>
  <c r="C27" i="11"/>
  <c r="H80" i="13"/>
  <c r="D80" i="13"/>
  <c r="G80" i="13"/>
  <c r="C80" i="13"/>
  <c r="F80" i="13"/>
  <c r="E80" i="13"/>
  <c r="E86" i="8" s="1"/>
  <c r="H129" i="13"/>
  <c r="D129" i="13"/>
  <c r="G129" i="13"/>
  <c r="C129" i="13"/>
  <c r="F129" i="13"/>
  <c r="E129" i="13"/>
  <c r="G86" i="8" s="1"/>
  <c r="G127" i="12"/>
  <c r="C127" i="12"/>
  <c r="F127" i="12"/>
  <c r="E127" i="12"/>
  <c r="D127" i="12"/>
  <c r="F105" i="13"/>
  <c r="E105" i="13"/>
  <c r="F86" i="8" s="1"/>
  <c r="H105" i="13"/>
  <c r="D105" i="13"/>
  <c r="G105" i="13"/>
  <c r="C105" i="13"/>
  <c r="H107" i="13"/>
  <c r="D107" i="13"/>
  <c r="G107" i="13"/>
  <c r="C107" i="13"/>
  <c r="F107" i="13"/>
  <c r="E107" i="13"/>
  <c r="F82" i="13"/>
  <c r="E82" i="13"/>
  <c r="H82" i="13"/>
  <c r="D82" i="13"/>
  <c r="G82" i="13"/>
  <c r="C82" i="13"/>
  <c r="F131" i="13"/>
  <c r="E131" i="13"/>
  <c r="H131" i="13"/>
  <c r="D131" i="13"/>
  <c r="G131" i="13"/>
  <c r="C131" i="13"/>
  <c r="F27" i="12"/>
  <c r="E27" i="12"/>
  <c r="D27" i="12"/>
  <c r="C27" i="12"/>
  <c r="G27" i="12"/>
  <c r="E50" i="12"/>
  <c r="D50" i="12"/>
  <c r="G50" i="12"/>
  <c r="C50" i="12"/>
  <c r="D60" i="8" s="1"/>
  <c r="F50" i="12"/>
  <c r="G52" i="12"/>
  <c r="G51" i="12" s="1"/>
  <c r="C52" i="12"/>
  <c r="F52" i="12"/>
  <c r="E52" i="12"/>
  <c r="D52" i="12"/>
  <c r="G75" i="12"/>
  <c r="C75" i="12"/>
  <c r="E60" i="8" s="1"/>
  <c r="F75" i="12"/>
  <c r="E75" i="12"/>
  <c r="D75" i="12"/>
  <c r="G32" i="13"/>
  <c r="F32" i="13"/>
  <c r="E32" i="13"/>
  <c r="C86" i="8" s="1"/>
  <c r="H32" i="13"/>
  <c r="D32" i="13"/>
  <c r="C32" i="13"/>
  <c r="L24" i="5"/>
  <c r="E34" i="13"/>
  <c r="H34" i="13"/>
  <c r="D34" i="13"/>
  <c r="G34" i="13"/>
  <c r="C34" i="13"/>
  <c r="H56" i="13"/>
  <c r="D56" i="13"/>
  <c r="G56" i="13"/>
  <c r="F56" i="13"/>
  <c r="E56" i="13"/>
  <c r="D86" i="8" s="1"/>
  <c r="H58" i="13"/>
  <c r="D58" i="13"/>
  <c r="G58" i="13"/>
  <c r="C58" i="13"/>
  <c r="F58" i="13"/>
  <c r="E58" i="13"/>
  <c r="I33" i="5"/>
  <c r="L33" i="5"/>
  <c r="K121" i="43"/>
  <c r="B21" i="11"/>
  <c r="I17" i="5"/>
  <c r="B21" i="12"/>
  <c r="C21" i="12" s="1"/>
  <c r="L17" i="5"/>
  <c r="B73" i="12"/>
  <c r="B74" i="12"/>
  <c r="B81" i="11"/>
  <c r="B98" i="12"/>
  <c r="B99" i="12"/>
  <c r="B106" i="11"/>
  <c r="I24" i="5"/>
  <c r="O24" i="5"/>
  <c r="C79" i="43"/>
  <c r="C42" i="43"/>
  <c r="B44" i="11"/>
  <c r="B46" i="11"/>
  <c r="B81" i="12"/>
  <c r="B119" i="11"/>
  <c r="B120" i="11"/>
  <c r="B121" i="11"/>
  <c r="C24" i="43"/>
  <c r="C29" i="43" s="1"/>
  <c r="C78" i="43"/>
  <c r="I25" i="5"/>
  <c r="B24" i="12"/>
  <c r="L25" i="5"/>
  <c r="O25" i="5"/>
  <c r="C33" i="43"/>
  <c r="B45" i="12"/>
  <c r="B48" i="11"/>
  <c r="B49" i="11"/>
  <c r="B69" i="11"/>
  <c r="B71" i="11"/>
  <c r="B94" i="11"/>
  <c r="B95" i="11"/>
  <c r="B96" i="11"/>
  <c r="B120" i="12"/>
  <c r="B121" i="12"/>
  <c r="B124" i="11"/>
  <c r="C83" i="43"/>
  <c r="C82" i="43" s="1"/>
  <c r="B48" i="12"/>
  <c r="B49" i="12"/>
  <c r="B56" i="11"/>
  <c r="B96" i="12"/>
  <c r="B98" i="11"/>
  <c r="B99" i="11"/>
  <c r="B131" i="11"/>
  <c r="C54" i="43"/>
  <c r="K25" i="43"/>
  <c r="K43" i="43"/>
  <c r="K48" i="43"/>
  <c r="K69" i="43"/>
  <c r="M23" i="42"/>
  <c r="J29" i="42"/>
  <c r="M17" i="42"/>
  <c r="L23" i="42"/>
  <c r="K65" i="42"/>
  <c r="L64" i="42"/>
  <c r="N33" i="42"/>
  <c r="J59" i="42"/>
  <c r="J61" i="42"/>
  <c r="J62" i="42"/>
  <c r="J35" i="43"/>
  <c r="N104" i="43"/>
  <c r="C45" i="5"/>
  <c r="L29" i="42"/>
  <c r="M59" i="42"/>
  <c r="L65" i="42"/>
  <c r="J17" i="42"/>
  <c r="K33" i="42"/>
  <c r="M122" i="43"/>
  <c r="N31" i="43"/>
  <c r="L11" i="43"/>
  <c r="L15" i="43"/>
  <c r="L61" i="43"/>
  <c r="N48" i="43"/>
  <c r="K14" i="43"/>
  <c r="K27" i="43"/>
  <c r="K45" i="43"/>
  <c r="K61" i="43"/>
  <c r="K97" i="43"/>
  <c r="K101" i="43"/>
  <c r="J34" i="43"/>
  <c r="J43" i="43"/>
  <c r="J45" i="43"/>
  <c r="J61" i="43"/>
  <c r="J63" i="43"/>
  <c r="J66" i="43"/>
  <c r="J95" i="43"/>
  <c r="J99" i="43"/>
  <c r="J104" i="43"/>
  <c r="J111" i="43"/>
  <c r="J113" i="43"/>
  <c r="L23" i="43"/>
  <c r="L35" i="43"/>
  <c r="L40" i="43"/>
  <c r="L47" i="43"/>
  <c r="L62" i="43"/>
  <c r="L67" i="43"/>
  <c r="M25" i="43"/>
  <c r="M36" i="43"/>
  <c r="M43" i="43"/>
  <c r="M48" i="43"/>
  <c r="L69" i="43"/>
  <c r="N26" i="43"/>
  <c r="M31" i="43"/>
  <c r="N37" i="43"/>
  <c r="N44" i="43"/>
  <c r="M49" i="43"/>
  <c r="N60" i="43"/>
  <c r="M65" i="43"/>
  <c r="N70" i="43"/>
  <c r="N27" i="43"/>
  <c r="N39" i="43"/>
  <c r="N51" i="43"/>
  <c r="N61" i="43"/>
  <c r="L99" i="43"/>
  <c r="L104" i="43"/>
  <c r="M98" i="43"/>
  <c r="M102" i="43"/>
  <c r="N97" i="43"/>
  <c r="N101" i="43"/>
  <c r="L121" i="43"/>
  <c r="J11" i="43"/>
  <c r="J13" i="43"/>
  <c r="J15" i="43"/>
  <c r="J23" i="43"/>
  <c r="J37" i="43"/>
  <c r="J47" i="43"/>
  <c r="J49" i="43"/>
  <c r="J65" i="43"/>
  <c r="J67" i="43"/>
  <c r="J102" i="43"/>
  <c r="K65" i="43"/>
  <c r="L45" i="43"/>
  <c r="N36" i="43"/>
  <c r="N43" i="43"/>
  <c r="N63" i="43"/>
  <c r="N121" i="43"/>
  <c r="M69" i="43"/>
  <c r="B70" i="11"/>
  <c r="L9" i="43"/>
  <c r="L13" i="43"/>
  <c r="L26" i="43"/>
  <c r="L31" i="43"/>
  <c r="L37" i="43"/>
  <c r="L49" i="43"/>
  <c r="L70" i="43"/>
  <c r="M27" i="43"/>
  <c r="M51" i="43"/>
  <c r="M61" i="43"/>
  <c r="N23" i="43"/>
  <c r="N28" i="43"/>
  <c r="N35" i="43"/>
  <c r="N40" i="43"/>
  <c r="N47" i="43"/>
  <c r="N52" i="43"/>
  <c r="N62" i="43"/>
  <c r="N67" i="43"/>
  <c r="L96" i="43"/>
  <c r="L100" i="43"/>
  <c r="M95" i="43"/>
  <c r="M104" i="43"/>
  <c r="N98" i="43"/>
  <c r="N102" i="43"/>
  <c r="L122" i="43"/>
  <c r="N120" i="43"/>
  <c r="K13" i="43"/>
  <c r="L65" i="43"/>
  <c r="M120" i="43"/>
  <c r="L10" i="43"/>
  <c r="L14" i="43"/>
  <c r="K96" i="43"/>
  <c r="K100" i="43"/>
  <c r="K11" i="43"/>
  <c r="K47" i="43"/>
  <c r="K99" i="43"/>
  <c r="B123" i="11"/>
  <c r="L25" i="43"/>
  <c r="B19" i="12"/>
  <c r="J10" i="43"/>
  <c r="J16" i="43"/>
  <c r="J25" i="43"/>
  <c r="J27" i="43"/>
  <c r="J30" i="43"/>
  <c r="K95" i="43"/>
  <c r="L30" i="43"/>
  <c r="L48" i="43"/>
  <c r="L63" i="43"/>
  <c r="M26" i="43"/>
  <c r="M44" i="43"/>
  <c r="M60" i="43"/>
  <c r="N34" i="43"/>
  <c r="N45" i="43"/>
  <c r="N66" i="43"/>
  <c r="B119" i="12"/>
  <c r="B124" i="12"/>
  <c r="M37" i="43"/>
  <c r="K15" i="43"/>
  <c r="J26" i="43"/>
  <c r="J28" i="43"/>
  <c r="K37" i="43"/>
  <c r="K40" i="43"/>
  <c r="J44" i="43"/>
  <c r="K49" i="43"/>
  <c r="J52" i="43"/>
  <c r="K60" i="43"/>
  <c r="J62" i="43"/>
  <c r="K70" i="43"/>
  <c r="J98" i="43"/>
  <c r="K112" i="43"/>
  <c r="J120" i="43"/>
  <c r="L27" i="43"/>
  <c r="L39" i="43"/>
  <c r="L51" i="43"/>
  <c r="L66" i="43"/>
  <c r="M23" i="43"/>
  <c r="M28" i="43"/>
  <c r="M35" i="43"/>
  <c r="M40" i="43"/>
  <c r="M52" i="43"/>
  <c r="N30" i="43"/>
  <c r="B23" i="11"/>
  <c r="B73" i="11"/>
  <c r="L43" i="43"/>
  <c r="B31" i="11"/>
  <c r="B31" i="12"/>
  <c r="K98" i="43"/>
  <c r="J112" i="43"/>
  <c r="B94" i="12"/>
  <c r="B95" i="12"/>
  <c r="B23" i="12"/>
  <c r="K28" i="43"/>
  <c r="M45" i="43"/>
  <c r="L12" i="43"/>
  <c r="L16" i="43"/>
  <c r="B131" i="12"/>
  <c r="M70" i="43"/>
  <c r="B56" i="12"/>
  <c r="B20" i="11"/>
  <c r="B20" i="12"/>
  <c r="J60" i="43"/>
  <c r="K9" i="43"/>
  <c r="J39" i="43"/>
  <c r="M66" i="43"/>
  <c r="B44" i="12"/>
  <c r="B46" i="12"/>
  <c r="B70" i="12"/>
  <c r="B74" i="11"/>
  <c r="B106" i="12"/>
  <c r="B69" i="12"/>
  <c r="B19" i="11"/>
  <c r="B24" i="11"/>
  <c r="B71" i="12"/>
  <c r="L98" i="43"/>
  <c r="L102" i="43"/>
  <c r="M97" i="43"/>
  <c r="M101" i="43"/>
  <c r="M100" i="43"/>
  <c r="N95" i="43"/>
  <c r="N99" i="43"/>
  <c r="M121" i="43"/>
  <c r="N122" i="43"/>
  <c r="B45" i="11"/>
  <c r="B123" i="12"/>
  <c r="M16" i="43"/>
  <c r="N16" i="43"/>
  <c r="K34" i="43"/>
  <c r="L34" i="43"/>
  <c r="J12" i="43"/>
  <c r="M34" i="43"/>
  <c r="J36" i="43"/>
  <c r="K44" i="43"/>
  <c r="J40" i="43"/>
  <c r="J97" i="43"/>
  <c r="J101" i="43"/>
  <c r="K23" i="43"/>
  <c r="K35" i="43"/>
  <c r="K67" i="43"/>
  <c r="M39" i="43"/>
  <c r="M47" i="43"/>
  <c r="M63" i="43"/>
  <c r="M110" i="43"/>
  <c r="N110" i="43"/>
  <c r="M12" i="43"/>
  <c r="N12" i="43"/>
  <c r="K26" i="43"/>
  <c r="J14" i="43"/>
  <c r="J48" i="43"/>
  <c r="J70" i="43"/>
  <c r="M10" i="43"/>
  <c r="M14" i="43"/>
  <c r="K52" i="43"/>
  <c r="L28" i="43"/>
  <c r="L36" i="43"/>
  <c r="L95" i="43"/>
  <c r="M99" i="43"/>
  <c r="K111" i="43"/>
  <c r="M111" i="43"/>
  <c r="J96" i="43"/>
  <c r="J100" i="43"/>
  <c r="J110" i="43"/>
  <c r="N11" i="43"/>
  <c r="N15" i="43"/>
  <c r="N25" i="43"/>
  <c r="N49" i="43"/>
  <c r="N65" i="43"/>
  <c r="N69" i="43"/>
  <c r="C21" i="10"/>
  <c r="L120" i="43"/>
  <c r="K120" i="43"/>
  <c r="K122" i="43"/>
  <c r="K113" i="43"/>
  <c r="K110" i="43"/>
  <c r="N96" i="43"/>
  <c r="N100" i="43"/>
  <c r="M96" i="43"/>
  <c r="L101" i="43"/>
  <c r="L97" i="43"/>
  <c r="K102" i="43"/>
  <c r="K104" i="43"/>
  <c r="M62" i="43"/>
  <c r="M30" i="43"/>
  <c r="M67" i="43"/>
  <c r="L44" i="43"/>
  <c r="L52" i="43"/>
  <c r="L60" i="43"/>
  <c r="K30" i="43"/>
  <c r="K31" i="43"/>
  <c r="K39" i="43"/>
  <c r="K51" i="43"/>
  <c r="K62" i="43"/>
  <c r="K63" i="43"/>
  <c r="K66" i="43"/>
  <c r="J121" i="43"/>
  <c r="J122" i="43"/>
  <c r="K10" i="43"/>
  <c r="J31" i="43"/>
  <c r="J51" i="43"/>
  <c r="J69" i="43"/>
  <c r="K27" i="5"/>
  <c r="L27" i="5" s="1"/>
  <c r="H27" i="5"/>
  <c r="I27" i="5" s="1"/>
  <c r="K59" i="42"/>
  <c r="L62" i="42"/>
  <c r="N64" i="42"/>
  <c r="M62" i="42"/>
  <c r="N65" i="42"/>
  <c r="M29" i="42"/>
  <c r="M33" i="42"/>
  <c r="N62" i="42"/>
  <c r="K17" i="42"/>
  <c r="N23" i="42"/>
  <c r="K29" i="42"/>
  <c r="J33" i="42"/>
  <c r="L58" i="42"/>
  <c r="K60" i="42"/>
  <c r="N60" i="42"/>
  <c r="K61" i="42"/>
  <c r="N61" i="42"/>
  <c r="M64" i="42"/>
  <c r="M65" i="42"/>
  <c r="J66" i="42"/>
  <c r="N66" i="42"/>
  <c r="J58" i="42"/>
  <c r="N58" i="42"/>
  <c r="M60" i="42"/>
  <c r="L61" i="42"/>
  <c r="K64" i="42"/>
  <c r="J65" i="42"/>
  <c r="L66" i="42"/>
  <c r="N17" i="42"/>
  <c r="K22" i="42"/>
  <c r="K23" i="42"/>
  <c r="L28" i="42"/>
  <c r="K62" i="42"/>
  <c r="J64" i="42"/>
  <c r="L22" i="42"/>
  <c r="L17" i="42"/>
  <c r="J23" i="42"/>
  <c r="J28" i="42"/>
  <c r="L33" i="42"/>
  <c r="M58" i="42"/>
  <c r="N59" i="42"/>
  <c r="L60" i="42"/>
  <c r="M61" i="42"/>
  <c r="M66" i="42"/>
  <c r="M28" i="42"/>
  <c r="N29" i="42"/>
  <c r="K58" i="42"/>
  <c r="L59" i="42"/>
  <c r="J60" i="42"/>
  <c r="K66" i="42"/>
  <c r="E50" i="43"/>
  <c r="F9" i="5"/>
  <c r="I45" i="11" l="1"/>
  <c r="L45" i="11"/>
  <c r="K45" i="11"/>
  <c r="J45" i="11"/>
  <c r="K19" i="11"/>
  <c r="J19" i="11"/>
  <c r="I19" i="11"/>
  <c r="L19" i="11"/>
  <c r="K20" i="11"/>
  <c r="J20" i="11"/>
  <c r="I20" i="11"/>
  <c r="L20" i="11"/>
  <c r="I73" i="11"/>
  <c r="L73" i="11"/>
  <c r="K73" i="11"/>
  <c r="J73" i="11"/>
  <c r="I96" i="11"/>
  <c r="L96" i="11"/>
  <c r="K96" i="11"/>
  <c r="J96" i="11"/>
  <c r="I69" i="11"/>
  <c r="L69" i="11"/>
  <c r="K69" i="11"/>
  <c r="J69" i="11"/>
  <c r="I120" i="11"/>
  <c r="L120" i="11"/>
  <c r="K120" i="11"/>
  <c r="J120" i="11"/>
  <c r="L44" i="11"/>
  <c r="L43" i="11" s="1"/>
  <c r="K44" i="11"/>
  <c r="K43" i="11" s="1"/>
  <c r="J44" i="11"/>
  <c r="I44" i="11"/>
  <c r="I43" i="11" s="1"/>
  <c r="I81" i="11"/>
  <c r="L81" i="11"/>
  <c r="K81" i="11"/>
  <c r="J81" i="11"/>
  <c r="J76" i="11"/>
  <c r="J101" i="11"/>
  <c r="L26" i="11"/>
  <c r="K23" i="11"/>
  <c r="J23" i="11"/>
  <c r="I23" i="11"/>
  <c r="L23" i="11"/>
  <c r="I131" i="11"/>
  <c r="L131" i="11"/>
  <c r="K131" i="11"/>
  <c r="J131" i="11"/>
  <c r="I56" i="11"/>
  <c r="L56" i="11"/>
  <c r="K56" i="11"/>
  <c r="J56" i="11"/>
  <c r="I124" i="11"/>
  <c r="L124" i="11"/>
  <c r="K124" i="11"/>
  <c r="J124" i="11"/>
  <c r="I95" i="11"/>
  <c r="L95" i="11"/>
  <c r="K95" i="11"/>
  <c r="J95" i="11"/>
  <c r="I49" i="11"/>
  <c r="L49" i="11"/>
  <c r="K49" i="11"/>
  <c r="J49" i="11"/>
  <c r="I119" i="11"/>
  <c r="I118" i="11" s="1"/>
  <c r="L119" i="11"/>
  <c r="L118" i="11" s="1"/>
  <c r="K119" i="11"/>
  <c r="K118" i="11" s="1"/>
  <c r="J119" i="11"/>
  <c r="J118" i="11" s="1"/>
  <c r="I106" i="11"/>
  <c r="L106" i="11"/>
  <c r="K106" i="11"/>
  <c r="J106" i="11"/>
  <c r="K76" i="11"/>
  <c r="K101" i="11"/>
  <c r="I26" i="11"/>
  <c r="K31" i="11"/>
  <c r="J31" i="11"/>
  <c r="I31" i="11"/>
  <c r="L31" i="11"/>
  <c r="I123" i="11"/>
  <c r="I122" i="11" s="1"/>
  <c r="L123" i="11"/>
  <c r="L122" i="11" s="1"/>
  <c r="K123" i="11"/>
  <c r="K122" i="11" s="1"/>
  <c r="J123" i="11"/>
  <c r="J122" i="11" s="1"/>
  <c r="I99" i="11"/>
  <c r="L99" i="11"/>
  <c r="K99" i="11"/>
  <c r="J99" i="11"/>
  <c r="I94" i="11"/>
  <c r="I93" i="11" s="1"/>
  <c r="L94" i="11"/>
  <c r="L93" i="11" s="1"/>
  <c r="K94" i="11"/>
  <c r="K93" i="11" s="1"/>
  <c r="J94" i="11"/>
  <c r="J93" i="11" s="1"/>
  <c r="I48" i="11"/>
  <c r="I47" i="11" s="1"/>
  <c r="L48" i="11"/>
  <c r="L47" i="11" s="1"/>
  <c r="K48" i="11"/>
  <c r="K47" i="11" s="1"/>
  <c r="J48" i="11"/>
  <c r="J47" i="11" s="1"/>
  <c r="K21" i="11"/>
  <c r="J21" i="11"/>
  <c r="I21" i="11"/>
  <c r="L21" i="11"/>
  <c r="L76" i="11"/>
  <c r="L101" i="11"/>
  <c r="J26" i="11"/>
  <c r="K24" i="11"/>
  <c r="J24" i="11"/>
  <c r="I24" i="11"/>
  <c r="L24" i="11"/>
  <c r="I74" i="11"/>
  <c r="L74" i="11"/>
  <c r="K74" i="11"/>
  <c r="J74" i="11"/>
  <c r="I70" i="11"/>
  <c r="L70" i="11"/>
  <c r="K70" i="11"/>
  <c r="J70" i="11"/>
  <c r="I98" i="11"/>
  <c r="I97" i="11" s="1"/>
  <c r="L98" i="11"/>
  <c r="L97" i="11" s="1"/>
  <c r="K98" i="11"/>
  <c r="K97" i="11" s="1"/>
  <c r="J98" i="11"/>
  <c r="J97" i="11" s="1"/>
  <c r="I71" i="11"/>
  <c r="L71" i="11"/>
  <c r="K71" i="11"/>
  <c r="J71" i="11"/>
  <c r="I121" i="11"/>
  <c r="L121" i="11"/>
  <c r="K121" i="11"/>
  <c r="J121" i="11"/>
  <c r="I46" i="11"/>
  <c r="L46" i="11"/>
  <c r="K46" i="11"/>
  <c r="J46" i="11"/>
  <c r="I76" i="11"/>
  <c r="I101" i="11"/>
  <c r="K26" i="11"/>
  <c r="D19" i="10"/>
  <c r="J19" i="10"/>
  <c r="G19" i="10"/>
  <c r="I19" i="10"/>
  <c r="H19" i="10"/>
  <c r="F56" i="10"/>
  <c r="G56" i="10"/>
  <c r="I56" i="10"/>
  <c r="J56" i="10"/>
  <c r="H56" i="10"/>
  <c r="E48" i="10"/>
  <c r="G48" i="10"/>
  <c r="I48" i="10"/>
  <c r="J48" i="10"/>
  <c r="H48" i="10"/>
  <c r="E119" i="10"/>
  <c r="H119" i="10"/>
  <c r="J119" i="10"/>
  <c r="I119" i="10"/>
  <c r="G119" i="10"/>
  <c r="G97" i="10"/>
  <c r="J97" i="10"/>
  <c r="J26" i="10"/>
  <c r="J122" i="10"/>
  <c r="G51" i="10"/>
  <c r="G76" i="10"/>
  <c r="F94" i="10"/>
  <c r="J94" i="10"/>
  <c r="I94" i="10"/>
  <c r="G94" i="10"/>
  <c r="H94" i="10"/>
  <c r="I46" i="10"/>
  <c r="G46" i="10"/>
  <c r="H46" i="10"/>
  <c r="J46" i="10"/>
  <c r="G44" i="10"/>
  <c r="I44" i="10"/>
  <c r="J44" i="10"/>
  <c r="H44" i="10"/>
  <c r="H97" i="10"/>
  <c r="G26" i="10"/>
  <c r="H51" i="10"/>
  <c r="J76" i="10"/>
  <c r="D20" i="10"/>
  <c r="I20" i="10"/>
  <c r="G20" i="10"/>
  <c r="J20" i="10"/>
  <c r="H20" i="10"/>
  <c r="F120" i="10"/>
  <c r="G120" i="10"/>
  <c r="J120" i="10"/>
  <c r="I120" i="10"/>
  <c r="H120" i="10"/>
  <c r="D95" i="10"/>
  <c r="I95" i="10"/>
  <c r="J95" i="10"/>
  <c r="G95" i="10"/>
  <c r="H95" i="10"/>
  <c r="F49" i="10"/>
  <c r="J49" i="10"/>
  <c r="H49" i="10"/>
  <c r="I49" i="10"/>
  <c r="G49" i="10"/>
  <c r="I97" i="10"/>
  <c r="H26" i="10"/>
  <c r="G122" i="10"/>
  <c r="J51" i="10"/>
  <c r="I76" i="10"/>
  <c r="H76" i="10"/>
  <c r="F70" i="10"/>
  <c r="G70" i="10"/>
  <c r="H70" i="10"/>
  <c r="H68" i="10" s="1"/>
  <c r="J70" i="10"/>
  <c r="J68" i="10" s="1"/>
  <c r="I70" i="10"/>
  <c r="I68" i="10" s="1"/>
  <c r="E45" i="10"/>
  <c r="J45" i="10"/>
  <c r="H45" i="10"/>
  <c r="I45" i="10"/>
  <c r="G45" i="10"/>
  <c r="I26" i="10"/>
  <c r="I122" i="10"/>
  <c r="H122" i="10"/>
  <c r="G68" i="10"/>
  <c r="I51" i="10"/>
  <c r="C62" i="8"/>
  <c r="F101" i="11"/>
  <c r="F76" i="11"/>
  <c r="C72" i="10"/>
  <c r="F48" i="10"/>
  <c r="E72" i="10"/>
  <c r="L9" i="5"/>
  <c r="I9" i="5"/>
  <c r="C11" i="5"/>
  <c r="F8" i="5"/>
  <c r="C9" i="5"/>
  <c r="C10" i="5"/>
  <c r="C130" i="13"/>
  <c r="C72" i="43"/>
  <c r="E76" i="11"/>
  <c r="G101" i="11"/>
  <c r="F35" i="8" s="1"/>
  <c r="C56" i="10"/>
  <c r="D56" i="10"/>
  <c r="F57" i="13"/>
  <c r="C119" i="10"/>
  <c r="D48" i="10"/>
  <c r="C48" i="10"/>
  <c r="C25" i="5"/>
  <c r="O18" i="5"/>
  <c r="O7" i="5" s="1"/>
  <c r="P8" i="4" s="1"/>
  <c r="C24" i="5"/>
  <c r="N31" i="5"/>
  <c r="O30" i="5"/>
  <c r="E31" i="5"/>
  <c r="F30" i="5"/>
  <c r="M53" i="42"/>
  <c r="N22" i="42"/>
  <c r="F67" i="42"/>
  <c r="H67" i="42"/>
  <c r="D67" i="42"/>
  <c r="C67" i="42"/>
  <c r="E67" i="42"/>
  <c r="C81" i="13"/>
  <c r="G106" i="13"/>
  <c r="F20" i="10"/>
  <c r="F45" i="10"/>
  <c r="F43" i="10" s="1"/>
  <c r="C70" i="10"/>
  <c r="C68" i="10" s="1"/>
  <c r="C49" i="10"/>
  <c r="H101" i="11"/>
  <c r="H126" i="11"/>
  <c r="C106" i="13"/>
  <c r="D130" i="13"/>
  <c r="D81" i="13"/>
  <c r="D45" i="10"/>
  <c r="D43" i="10" s="1"/>
  <c r="E70" i="10"/>
  <c r="E49" i="10"/>
  <c r="C45" i="10"/>
  <c r="C43" i="10" s="1"/>
  <c r="D49" i="10"/>
  <c r="D57" i="13"/>
  <c r="H130" i="13"/>
  <c r="D72" i="10"/>
  <c r="E51" i="10"/>
  <c r="F119" i="10"/>
  <c r="E101" i="11"/>
  <c r="H57" i="13"/>
  <c r="E130" i="13"/>
  <c r="G87" i="8" s="1"/>
  <c r="E81" i="13"/>
  <c r="E87" i="8" s="1"/>
  <c r="C120" i="10"/>
  <c r="C95" i="10"/>
  <c r="C93" i="10" s="1"/>
  <c r="E120" i="10"/>
  <c r="E118" i="10" s="1"/>
  <c r="F95" i="10"/>
  <c r="F93" i="10" s="1"/>
  <c r="G126" i="11"/>
  <c r="G35" i="8" s="1"/>
  <c r="H76" i="11"/>
  <c r="G51" i="11"/>
  <c r="D35" i="8" s="1"/>
  <c r="G45" i="11"/>
  <c r="C45" i="11"/>
  <c r="F45" i="11"/>
  <c r="H45" i="11"/>
  <c r="E45" i="11"/>
  <c r="D45" i="11"/>
  <c r="E124" i="11"/>
  <c r="C124" i="11"/>
  <c r="H124" i="11"/>
  <c r="D124" i="11"/>
  <c r="G124" i="11"/>
  <c r="F124" i="11"/>
  <c r="G95" i="11"/>
  <c r="C95" i="11"/>
  <c r="F95" i="11"/>
  <c r="E95" i="11"/>
  <c r="H95" i="11"/>
  <c r="D95" i="11"/>
  <c r="G130" i="13"/>
  <c r="F130" i="13"/>
  <c r="G81" i="13"/>
  <c r="F81" i="13"/>
  <c r="D94" i="10"/>
  <c r="D93" i="10" s="1"/>
  <c r="E126" i="11"/>
  <c r="D51" i="11"/>
  <c r="E69" i="11"/>
  <c r="H69" i="11"/>
  <c r="D69" i="11"/>
  <c r="G69" i="11"/>
  <c r="F69" i="11"/>
  <c r="C69" i="11"/>
  <c r="E48" i="11"/>
  <c r="H48" i="11"/>
  <c r="D48" i="11"/>
  <c r="C48" i="11"/>
  <c r="G48" i="11"/>
  <c r="F48" i="11"/>
  <c r="G119" i="11"/>
  <c r="C119" i="11"/>
  <c r="E119" i="11"/>
  <c r="F119" i="11"/>
  <c r="H119" i="11"/>
  <c r="D119" i="11"/>
  <c r="G57" i="13"/>
  <c r="F51" i="12"/>
  <c r="E106" i="13"/>
  <c r="F87" i="8" s="1"/>
  <c r="D106" i="13"/>
  <c r="F101" i="12"/>
  <c r="D120" i="10"/>
  <c r="E94" i="10"/>
  <c r="E56" i="10"/>
  <c r="D119" i="10"/>
  <c r="E95" i="10"/>
  <c r="C101" i="11"/>
  <c r="F126" i="11"/>
  <c r="D76" i="11"/>
  <c r="C76" i="11"/>
  <c r="C51" i="11"/>
  <c r="H51" i="11"/>
  <c r="G123" i="11"/>
  <c r="C123" i="11"/>
  <c r="F123" i="11"/>
  <c r="E123" i="11"/>
  <c r="H123" i="11"/>
  <c r="D123" i="11"/>
  <c r="G49" i="11"/>
  <c r="C49" i="11"/>
  <c r="F49" i="11"/>
  <c r="E49" i="11"/>
  <c r="H49" i="11"/>
  <c r="D49" i="11"/>
  <c r="G121" i="11"/>
  <c r="C121" i="11"/>
  <c r="F121" i="11"/>
  <c r="E121" i="11"/>
  <c r="D121" i="11"/>
  <c r="H121" i="11"/>
  <c r="K53" i="42"/>
  <c r="G70" i="11"/>
  <c r="C70" i="11"/>
  <c r="F70" i="11"/>
  <c r="E70" i="11"/>
  <c r="H70" i="11"/>
  <c r="D70" i="11"/>
  <c r="E98" i="11"/>
  <c r="G98" i="11"/>
  <c r="H98" i="11"/>
  <c r="D98" i="11"/>
  <c r="C98" i="11"/>
  <c r="F98" i="11"/>
  <c r="E94" i="11"/>
  <c r="H94" i="11"/>
  <c r="D94" i="11"/>
  <c r="G94" i="11"/>
  <c r="F94" i="11"/>
  <c r="C94" i="11"/>
  <c r="E71" i="11"/>
  <c r="H71" i="11"/>
  <c r="D71" i="11"/>
  <c r="C71" i="11"/>
  <c r="F71" i="11"/>
  <c r="G71" i="11"/>
  <c r="E120" i="11"/>
  <c r="H120" i="11"/>
  <c r="D120" i="11"/>
  <c r="G120" i="11"/>
  <c r="C120" i="11"/>
  <c r="F120" i="11"/>
  <c r="E44" i="11"/>
  <c r="H44" i="11"/>
  <c r="D44" i="11"/>
  <c r="G44" i="11"/>
  <c r="F44" i="11"/>
  <c r="C44" i="11"/>
  <c r="C57" i="13"/>
  <c r="H74" i="11"/>
  <c r="D74" i="11"/>
  <c r="G74" i="11"/>
  <c r="C74" i="11"/>
  <c r="F74" i="11"/>
  <c r="E74" i="11"/>
  <c r="F73" i="11"/>
  <c r="E73" i="11"/>
  <c r="H73" i="11"/>
  <c r="D73" i="11"/>
  <c r="D72" i="11" s="1"/>
  <c r="G73" i="11"/>
  <c r="C73" i="11"/>
  <c r="G99" i="11"/>
  <c r="C99" i="11"/>
  <c r="F99" i="11"/>
  <c r="H99" i="11"/>
  <c r="E99" i="11"/>
  <c r="D99" i="11"/>
  <c r="E96" i="11"/>
  <c r="H96" i="11"/>
  <c r="D96" i="11"/>
  <c r="C96" i="11"/>
  <c r="F96" i="11"/>
  <c r="G96" i="11"/>
  <c r="E46" i="11"/>
  <c r="H46" i="11"/>
  <c r="D46" i="11"/>
  <c r="C46" i="11"/>
  <c r="G46" i="11"/>
  <c r="F46" i="11"/>
  <c r="E57" i="13"/>
  <c r="D87" i="8" s="1"/>
  <c r="H81" i="13"/>
  <c r="F106" i="13"/>
  <c r="H106" i="13"/>
  <c r="F72" i="10"/>
  <c r="F51" i="10"/>
  <c r="D101" i="11"/>
  <c r="D126" i="11"/>
  <c r="C126" i="11"/>
  <c r="G76" i="11"/>
  <c r="E35" i="8" s="1"/>
  <c r="F51" i="11"/>
  <c r="E51" i="11"/>
  <c r="E19" i="10"/>
  <c r="C46" i="5"/>
  <c r="H131" i="11"/>
  <c r="G131" i="11"/>
  <c r="G37" i="8" s="1"/>
  <c r="F131" i="11"/>
  <c r="E131" i="11"/>
  <c r="D131" i="11"/>
  <c r="C131" i="11"/>
  <c r="G11" i="8"/>
  <c r="F106" i="11"/>
  <c r="E106" i="11"/>
  <c r="D106" i="11"/>
  <c r="C106" i="11"/>
  <c r="H106" i="11"/>
  <c r="G106" i="11"/>
  <c r="F11" i="8"/>
  <c r="C81" i="11"/>
  <c r="E81" i="11"/>
  <c r="H81" i="11"/>
  <c r="D81" i="11"/>
  <c r="G81" i="11"/>
  <c r="E37" i="8" s="1"/>
  <c r="F81" i="11"/>
  <c r="E11" i="8"/>
  <c r="F56" i="11"/>
  <c r="G56" i="11"/>
  <c r="D37" i="8" s="1"/>
  <c r="E56" i="11"/>
  <c r="D56" i="11"/>
  <c r="H56" i="11"/>
  <c r="C56" i="11"/>
  <c r="D11" i="8"/>
  <c r="E20" i="10"/>
  <c r="D33" i="13"/>
  <c r="C20" i="10"/>
  <c r="H33" i="13"/>
  <c r="G26" i="11"/>
  <c r="C35" i="8" s="1"/>
  <c r="C19" i="10"/>
  <c r="F19" i="10"/>
  <c r="H23" i="11"/>
  <c r="G23" i="11"/>
  <c r="F23" i="11"/>
  <c r="E23" i="11"/>
  <c r="D23" i="11"/>
  <c r="C22" i="10"/>
  <c r="F26" i="11"/>
  <c r="H24" i="11"/>
  <c r="G24" i="11"/>
  <c r="D24" i="11"/>
  <c r="F24" i="11"/>
  <c r="C24" i="11"/>
  <c r="E24" i="11"/>
  <c r="H20" i="11"/>
  <c r="D20" i="11"/>
  <c r="G20" i="11"/>
  <c r="F20" i="11"/>
  <c r="E20" i="11"/>
  <c r="C21" i="11"/>
  <c r="D21" i="11"/>
  <c r="E21" i="11"/>
  <c r="H21" i="11"/>
  <c r="G21" i="11"/>
  <c r="F21" i="11"/>
  <c r="C26" i="11"/>
  <c r="D26" i="11"/>
  <c r="H19" i="11"/>
  <c r="G19" i="11"/>
  <c r="F19" i="11"/>
  <c r="E19" i="11"/>
  <c r="D19" i="11"/>
  <c r="H26" i="11"/>
  <c r="E26" i="11"/>
  <c r="F31" i="11"/>
  <c r="E31" i="11"/>
  <c r="D31" i="11"/>
  <c r="G31" i="11"/>
  <c r="C37" i="8" s="1"/>
  <c r="H31" i="11"/>
  <c r="C33" i="13"/>
  <c r="G33" i="13"/>
  <c r="F33" i="13"/>
  <c r="E33" i="13"/>
  <c r="C87" i="8" s="1"/>
  <c r="D51" i="12"/>
  <c r="E26" i="12"/>
  <c r="D126" i="12"/>
  <c r="G126" i="12"/>
  <c r="D101" i="12"/>
  <c r="E76" i="12"/>
  <c r="D76" i="12"/>
  <c r="E51" i="12"/>
  <c r="F26" i="12"/>
  <c r="E101" i="12"/>
  <c r="F126" i="12"/>
  <c r="C126" i="12"/>
  <c r="G61" i="8" s="1"/>
  <c r="G26" i="12"/>
  <c r="E126" i="12"/>
  <c r="F76" i="12"/>
  <c r="C101" i="12"/>
  <c r="F61" i="8" s="1"/>
  <c r="C76" i="12"/>
  <c r="E61" i="8" s="1"/>
  <c r="C51" i="12"/>
  <c r="D61" i="8" s="1"/>
  <c r="D26" i="12"/>
  <c r="G101" i="12"/>
  <c r="G76" i="12"/>
  <c r="D51" i="10"/>
  <c r="D22" i="10"/>
  <c r="D97" i="10"/>
  <c r="D122" i="10"/>
  <c r="C26" i="10"/>
  <c r="D68" i="10"/>
  <c r="D26" i="10"/>
  <c r="C9" i="8" s="1"/>
  <c r="F118" i="10"/>
  <c r="F97" i="10"/>
  <c r="F76" i="10"/>
  <c r="F122" i="10"/>
  <c r="F101" i="10"/>
  <c r="E43" i="10"/>
  <c r="F26" i="10"/>
  <c r="F126" i="10"/>
  <c r="F68" i="10"/>
  <c r="F47" i="10"/>
  <c r="E26" i="10"/>
  <c r="C51" i="10"/>
  <c r="D9" i="8" s="1"/>
  <c r="C97" i="10"/>
  <c r="D76" i="10"/>
  <c r="E9" i="8" s="1"/>
  <c r="F22" i="10"/>
  <c r="D18" i="10"/>
  <c r="C122" i="10"/>
  <c r="C101" i="10"/>
  <c r="C126" i="10"/>
  <c r="C76" i="10"/>
  <c r="E101" i="10"/>
  <c r="E126" i="10"/>
  <c r="E97" i="10"/>
  <c r="E76" i="10"/>
  <c r="E122" i="10"/>
  <c r="D101" i="10"/>
  <c r="F9" i="8" s="1"/>
  <c r="E22" i="10"/>
  <c r="D126" i="10"/>
  <c r="G9" i="8" s="1"/>
  <c r="E68" i="10"/>
  <c r="E47" i="10"/>
  <c r="L8" i="5"/>
  <c r="I8" i="5"/>
  <c r="L18" i="5"/>
  <c r="C18" i="5" s="1"/>
  <c r="H30" i="5"/>
  <c r="H29" i="5"/>
  <c r="I29" i="5" s="1"/>
  <c r="K30" i="5"/>
  <c r="K29" i="5"/>
  <c r="L29" i="5" s="1"/>
  <c r="L57" i="5"/>
  <c r="H57" i="5"/>
  <c r="I18" i="5"/>
  <c r="G44" i="12"/>
  <c r="C44" i="12"/>
  <c r="F44" i="12"/>
  <c r="E44" i="12"/>
  <c r="D44" i="12"/>
  <c r="E49" i="12"/>
  <c r="D49" i="12"/>
  <c r="G49" i="12"/>
  <c r="C49" i="12"/>
  <c r="F49" i="12"/>
  <c r="F77" i="13"/>
  <c r="E77" i="13"/>
  <c r="C77" i="13"/>
  <c r="H77" i="13"/>
  <c r="D77" i="13"/>
  <c r="G77" i="13"/>
  <c r="C19" i="11"/>
  <c r="D106" i="12"/>
  <c r="G106" i="12"/>
  <c r="C106" i="12"/>
  <c r="F106" i="12"/>
  <c r="E106" i="12"/>
  <c r="H101" i="13"/>
  <c r="D101" i="13"/>
  <c r="G101" i="13"/>
  <c r="C101" i="13"/>
  <c r="E101" i="13"/>
  <c r="F101" i="13"/>
  <c r="F70" i="12"/>
  <c r="E70" i="12"/>
  <c r="D70" i="12"/>
  <c r="G70" i="12"/>
  <c r="C70" i="12"/>
  <c r="G23" i="12"/>
  <c r="C23" i="12"/>
  <c r="F23" i="12"/>
  <c r="E23" i="12"/>
  <c r="D23" i="12"/>
  <c r="C31" i="11"/>
  <c r="F119" i="13"/>
  <c r="G119" i="13"/>
  <c r="E119" i="13"/>
  <c r="H119" i="13"/>
  <c r="D119" i="13"/>
  <c r="C119" i="13"/>
  <c r="G24" i="12"/>
  <c r="F24" i="12"/>
  <c r="E24" i="12"/>
  <c r="D24" i="12"/>
  <c r="C24" i="12"/>
  <c r="G99" i="12"/>
  <c r="C99" i="12"/>
  <c r="F99" i="12"/>
  <c r="E99" i="12"/>
  <c r="D99" i="12"/>
  <c r="F95" i="13"/>
  <c r="E95" i="13"/>
  <c r="C95" i="13"/>
  <c r="H95" i="13"/>
  <c r="D95" i="13"/>
  <c r="G95" i="13"/>
  <c r="E74" i="12"/>
  <c r="D74" i="12"/>
  <c r="G74" i="12"/>
  <c r="C74" i="12"/>
  <c r="F74" i="12"/>
  <c r="F70" i="13"/>
  <c r="E70" i="13"/>
  <c r="C70" i="13"/>
  <c r="H70" i="13"/>
  <c r="D70" i="13"/>
  <c r="G70" i="13"/>
  <c r="G21" i="12"/>
  <c r="F21" i="12"/>
  <c r="E21" i="12"/>
  <c r="D21" i="12"/>
  <c r="F102" i="13"/>
  <c r="G102" i="13"/>
  <c r="E102" i="13"/>
  <c r="H102" i="13"/>
  <c r="C102" i="13"/>
  <c r="F56" i="12"/>
  <c r="E56" i="12"/>
  <c r="D56" i="12"/>
  <c r="C56" i="12"/>
  <c r="G56" i="12"/>
  <c r="H127" i="13"/>
  <c r="D127" i="13"/>
  <c r="G127" i="13"/>
  <c r="C127" i="13"/>
  <c r="E127" i="13"/>
  <c r="F127" i="13"/>
  <c r="G119" i="12"/>
  <c r="C119" i="12"/>
  <c r="F119" i="12"/>
  <c r="E119" i="12"/>
  <c r="D119" i="12"/>
  <c r="F22" i="13"/>
  <c r="G22" i="13"/>
  <c r="E22" i="13"/>
  <c r="H22" i="13"/>
  <c r="D22" i="13"/>
  <c r="F120" i="12"/>
  <c r="E120" i="12"/>
  <c r="D120" i="12"/>
  <c r="G120" i="12"/>
  <c r="C120" i="12"/>
  <c r="F79" i="13"/>
  <c r="E79" i="13"/>
  <c r="C79" i="13"/>
  <c r="H79" i="13"/>
  <c r="D79" i="13"/>
  <c r="G79" i="13"/>
  <c r="F128" i="13"/>
  <c r="C128" i="13"/>
  <c r="E128" i="13"/>
  <c r="G128" i="13"/>
  <c r="H128" i="13"/>
  <c r="D128" i="13"/>
  <c r="E81" i="12"/>
  <c r="D81" i="12"/>
  <c r="G81" i="12"/>
  <c r="C81" i="12"/>
  <c r="F81" i="12"/>
  <c r="G20" i="12"/>
  <c r="F20" i="12"/>
  <c r="C20" i="12"/>
  <c r="E20" i="12"/>
  <c r="D20" i="12"/>
  <c r="F54" i="13"/>
  <c r="C54" i="13"/>
  <c r="E54" i="13"/>
  <c r="G54" i="13"/>
  <c r="H54" i="13"/>
  <c r="D54" i="13"/>
  <c r="D131" i="12"/>
  <c r="G131" i="12"/>
  <c r="C131" i="12"/>
  <c r="F131" i="12"/>
  <c r="E131" i="12"/>
  <c r="H125" i="13"/>
  <c r="D125" i="13"/>
  <c r="E125" i="13"/>
  <c r="G125" i="13"/>
  <c r="C125" i="13"/>
  <c r="F125" i="13"/>
  <c r="D95" i="12"/>
  <c r="G95" i="12"/>
  <c r="C95" i="12"/>
  <c r="F95" i="12"/>
  <c r="E95" i="12"/>
  <c r="C22" i="13"/>
  <c r="C23" i="11"/>
  <c r="D124" i="12"/>
  <c r="G124" i="12"/>
  <c r="C124" i="12"/>
  <c r="F124" i="12"/>
  <c r="E124" i="12"/>
  <c r="G19" i="12"/>
  <c r="F19" i="12"/>
  <c r="E19" i="12"/>
  <c r="C19" i="12"/>
  <c r="D19" i="12"/>
  <c r="G96" i="12"/>
  <c r="C96" i="12"/>
  <c r="F96" i="12"/>
  <c r="E96" i="12"/>
  <c r="D96" i="12"/>
  <c r="F48" i="12"/>
  <c r="E48" i="12"/>
  <c r="D48" i="12"/>
  <c r="G48" i="12"/>
  <c r="C48" i="12"/>
  <c r="H31" i="13"/>
  <c r="D31" i="13"/>
  <c r="G31" i="13"/>
  <c r="E31" i="13"/>
  <c r="F31" i="13"/>
  <c r="E121" i="12"/>
  <c r="D121" i="12"/>
  <c r="G121" i="12"/>
  <c r="C121" i="12"/>
  <c r="F121" i="12"/>
  <c r="H78" i="13"/>
  <c r="D78" i="13"/>
  <c r="E78" i="13"/>
  <c r="G78" i="13"/>
  <c r="C78" i="13"/>
  <c r="F78" i="13"/>
  <c r="H76" i="13"/>
  <c r="D76" i="13"/>
  <c r="G76" i="13"/>
  <c r="C76" i="13"/>
  <c r="F76" i="13"/>
  <c r="E76" i="13"/>
  <c r="F126" i="13"/>
  <c r="G126" i="13"/>
  <c r="E126" i="13"/>
  <c r="C126" i="13"/>
  <c r="H126" i="13"/>
  <c r="D126" i="13"/>
  <c r="H55" i="13"/>
  <c r="D55" i="13"/>
  <c r="G55" i="13"/>
  <c r="C55" i="13"/>
  <c r="F55" i="13"/>
  <c r="E55" i="13"/>
  <c r="F52" i="13"/>
  <c r="G52" i="13"/>
  <c r="E52" i="13"/>
  <c r="C52" i="13"/>
  <c r="H52" i="13"/>
  <c r="D52" i="13"/>
  <c r="F46" i="13"/>
  <c r="E46" i="13"/>
  <c r="H46" i="13"/>
  <c r="D46" i="13"/>
  <c r="G46" i="13"/>
  <c r="C46" i="13"/>
  <c r="F104" i="13"/>
  <c r="G104" i="13"/>
  <c r="E104" i="13"/>
  <c r="H104" i="13"/>
  <c r="D104" i="13"/>
  <c r="C104" i="13"/>
  <c r="E123" i="12"/>
  <c r="D123" i="12"/>
  <c r="G123" i="12"/>
  <c r="C123" i="12"/>
  <c r="F123" i="12"/>
  <c r="E71" i="12"/>
  <c r="D71" i="12"/>
  <c r="G71" i="12"/>
  <c r="C71" i="12"/>
  <c r="F71" i="12"/>
  <c r="G69" i="12"/>
  <c r="C69" i="12"/>
  <c r="F69" i="12"/>
  <c r="E69" i="12"/>
  <c r="D69" i="12"/>
  <c r="H103" i="13"/>
  <c r="D103" i="13"/>
  <c r="G103" i="13"/>
  <c r="C103" i="13"/>
  <c r="E103" i="13"/>
  <c r="F103" i="13"/>
  <c r="E46" i="12"/>
  <c r="D46" i="12"/>
  <c r="G46" i="12"/>
  <c r="C46" i="12"/>
  <c r="F46" i="12"/>
  <c r="C20" i="11"/>
  <c r="H53" i="13"/>
  <c r="D53" i="13"/>
  <c r="G53" i="13"/>
  <c r="C53" i="13"/>
  <c r="F53" i="13"/>
  <c r="E53" i="13"/>
  <c r="G28" i="13"/>
  <c r="F28" i="13"/>
  <c r="D28" i="13"/>
  <c r="E28" i="13"/>
  <c r="H28" i="13"/>
  <c r="E94" i="12"/>
  <c r="D94" i="12"/>
  <c r="G94" i="12"/>
  <c r="C94" i="12"/>
  <c r="F94" i="12"/>
  <c r="G31" i="12"/>
  <c r="F31" i="12"/>
  <c r="C31" i="12"/>
  <c r="E31" i="12"/>
  <c r="D31" i="12"/>
  <c r="F45" i="12"/>
  <c r="E45" i="12"/>
  <c r="D45" i="12"/>
  <c r="C45" i="12"/>
  <c r="G45" i="12"/>
  <c r="E30" i="13"/>
  <c r="H30" i="13"/>
  <c r="D30" i="13"/>
  <c r="G30" i="13"/>
  <c r="F30" i="13"/>
  <c r="F29" i="13"/>
  <c r="G29" i="13"/>
  <c r="E29" i="13"/>
  <c r="H29" i="13"/>
  <c r="D29" i="13"/>
  <c r="D98" i="12"/>
  <c r="G98" i="12"/>
  <c r="C98" i="12"/>
  <c r="F98" i="12"/>
  <c r="E98" i="12"/>
  <c r="F73" i="12"/>
  <c r="E73" i="12"/>
  <c r="D73" i="12"/>
  <c r="G73" i="12"/>
  <c r="C73" i="12"/>
  <c r="N37" i="42"/>
  <c r="H50" i="43"/>
  <c r="M37" i="42"/>
  <c r="F50" i="43"/>
  <c r="J37" i="42"/>
  <c r="D50" i="43"/>
  <c r="J63" i="42"/>
  <c r="L63" i="42"/>
  <c r="J53" i="42"/>
  <c r="N63" i="42"/>
  <c r="C33" i="5"/>
  <c r="C26" i="12"/>
  <c r="C61" i="8" s="1"/>
  <c r="K37" i="42"/>
  <c r="K63" i="42"/>
  <c r="L53" i="42"/>
  <c r="N28" i="42"/>
  <c r="J22" i="42"/>
  <c r="N53" i="42"/>
  <c r="M22" i="42"/>
  <c r="M63" i="42"/>
  <c r="K28" i="42"/>
  <c r="L37" i="42"/>
  <c r="J110" i="11" l="1"/>
  <c r="J109" i="11"/>
  <c r="J92" i="11"/>
  <c r="J91" i="11" s="1"/>
  <c r="J107" i="11" s="1"/>
  <c r="J135" i="11"/>
  <c r="J134" i="11"/>
  <c r="J117" i="11"/>
  <c r="J116" i="11" s="1"/>
  <c r="J132" i="11" s="1"/>
  <c r="L22" i="11"/>
  <c r="I60" i="11"/>
  <c r="I59" i="11"/>
  <c r="I42" i="11"/>
  <c r="I41" i="11" s="1"/>
  <c r="I57" i="11" s="1"/>
  <c r="J68" i="11"/>
  <c r="J72" i="11"/>
  <c r="L18" i="11"/>
  <c r="K110" i="11"/>
  <c r="K109" i="11"/>
  <c r="K92" i="11"/>
  <c r="K91" i="11" s="1"/>
  <c r="K107" i="11" s="1"/>
  <c r="K135" i="11"/>
  <c r="K134" i="11"/>
  <c r="K117" i="11"/>
  <c r="K116" i="11" s="1"/>
  <c r="K132" i="11" s="1"/>
  <c r="I22" i="11"/>
  <c r="J43" i="11"/>
  <c r="K68" i="11"/>
  <c r="K72" i="11"/>
  <c r="I18" i="11"/>
  <c r="L110" i="11"/>
  <c r="L109" i="11"/>
  <c r="L92" i="11"/>
  <c r="L91" i="11" s="1"/>
  <c r="L107" i="11" s="1"/>
  <c r="L135" i="11"/>
  <c r="L134" i="11"/>
  <c r="L117" i="11"/>
  <c r="L116" i="11" s="1"/>
  <c r="L132" i="11" s="1"/>
  <c r="J22" i="11"/>
  <c r="K60" i="11"/>
  <c r="K59" i="11"/>
  <c r="K42" i="11"/>
  <c r="K41" i="11" s="1"/>
  <c r="K57" i="11" s="1"/>
  <c r="L68" i="11"/>
  <c r="L72" i="11"/>
  <c r="J18" i="11"/>
  <c r="I110" i="11"/>
  <c r="I109" i="11"/>
  <c r="I92" i="11"/>
  <c r="I91" i="11" s="1"/>
  <c r="I107" i="11" s="1"/>
  <c r="I135" i="11"/>
  <c r="I134" i="11"/>
  <c r="I117" i="11"/>
  <c r="I116" i="11" s="1"/>
  <c r="I132" i="11" s="1"/>
  <c r="K22" i="11"/>
  <c r="L60" i="11"/>
  <c r="L59" i="11"/>
  <c r="L42" i="11"/>
  <c r="L41" i="11" s="1"/>
  <c r="L57" i="11" s="1"/>
  <c r="I68" i="11"/>
  <c r="I72" i="11"/>
  <c r="K18" i="11"/>
  <c r="H93" i="10"/>
  <c r="H110" i="10" s="1"/>
  <c r="J84" i="10"/>
  <c r="J67" i="10"/>
  <c r="J66" i="10" s="1"/>
  <c r="J82" i="10" s="1"/>
  <c r="J85" i="10"/>
  <c r="H85" i="10"/>
  <c r="H67" i="10"/>
  <c r="H66" i="10" s="1"/>
  <c r="H82" i="10" s="1"/>
  <c r="H84" i="10"/>
  <c r="I85" i="10"/>
  <c r="I84" i="10"/>
  <c r="I67" i="10"/>
  <c r="I66" i="10" s="1"/>
  <c r="I82" i="10" s="1"/>
  <c r="G85" i="10"/>
  <c r="G84" i="10"/>
  <c r="G67" i="10"/>
  <c r="G66" i="10" s="1"/>
  <c r="G82" i="10" s="1"/>
  <c r="G43" i="10"/>
  <c r="H109" i="10"/>
  <c r="H92" i="10"/>
  <c r="H91" i="10" s="1"/>
  <c r="H107" i="10" s="1"/>
  <c r="G118" i="10"/>
  <c r="H118" i="10"/>
  <c r="I47" i="10"/>
  <c r="H43" i="10"/>
  <c r="G93" i="10"/>
  <c r="I118" i="10"/>
  <c r="G47" i="10"/>
  <c r="G18" i="10"/>
  <c r="J43" i="10"/>
  <c r="I93" i="10"/>
  <c r="J118" i="10"/>
  <c r="H47" i="10"/>
  <c r="H18" i="10"/>
  <c r="J18" i="10"/>
  <c r="I43" i="10"/>
  <c r="J93" i="10"/>
  <c r="J47" i="10"/>
  <c r="I18" i="10"/>
  <c r="F43" i="11"/>
  <c r="F42" i="11"/>
  <c r="F117" i="10"/>
  <c r="F134" i="10"/>
  <c r="E117" i="10"/>
  <c r="E134" i="10"/>
  <c r="D92" i="10"/>
  <c r="D91" i="10" s="1"/>
  <c r="D109" i="10"/>
  <c r="C92" i="10"/>
  <c r="C109" i="10"/>
  <c r="F92" i="10"/>
  <c r="F109" i="10"/>
  <c r="D67" i="10"/>
  <c r="D84" i="10"/>
  <c r="E67" i="10"/>
  <c r="E66" i="10" s="1"/>
  <c r="E84" i="10"/>
  <c r="F67" i="10"/>
  <c r="F66" i="10" s="1"/>
  <c r="F84" i="10"/>
  <c r="C67" i="10"/>
  <c r="C66" i="10" s="1"/>
  <c r="C82" i="10" s="1"/>
  <c r="C84" i="10"/>
  <c r="D34" i="10"/>
  <c r="C118" i="10"/>
  <c r="D42" i="10"/>
  <c r="C42" i="10"/>
  <c r="F42" i="10"/>
  <c r="F41" i="10" s="1"/>
  <c r="F57" i="10" s="1"/>
  <c r="F59" i="10"/>
  <c r="E42" i="10"/>
  <c r="E41" i="10" s="1"/>
  <c r="E57" i="10" s="1"/>
  <c r="E59" i="10"/>
  <c r="D35" i="10"/>
  <c r="C72" i="11"/>
  <c r="D118" i="10"/>
  <c r="C47" i="10"/>
  <c r="C59" i="10" s="1"/>
  <c r="F7" i="5"/>
  <c r="G8" i="4" s="1"/>
  <c r="C8" i="5"/>
  <c r="E93" i="10"/>
  <c r="D47" i="10"/>
  <c r="D41" i="10" s="1"/>
  <c r="D57" i="10" s="1"/>
  <c r="N32" i="5"/>
  <c r="O32" i="5" s="1"/>
  <c r="O31" i="5"/>
  <c r="O28" i="5" s="1"/>
  <c r="O34" i="5" s="1"/>
  <c r="C55" i="5"/>
  <c r="C57" i="5"/>
  <c r="E32" i="5"/>
  <c r="F32" i="5" s="1"/>
  <c r="F31" i="5"/>
  <c r="F28" i="5" s="1"/>
  <c r="E18" i="10"/>
  <c r="E118" i="12"/>
  <c r="H72" i="11"/>
  <c r="E72" i="11"/>
  <c r="G43" i="11"/>
  <c r="H122" i="11"/>
  <c r="H93" i="11"/>
  <c r="G72" i="11"/>
  <c r="G18" i="11"/>
  <c r="F93" i="11"/>
  <c r="E122" i="11"/>
  <c r="H43" i="11"/>
  <c r="G93" i="11"/>
  <c r="F122" i="11"/>
  <c r="D93" i="11"/>
  <c r="G122" i="11"/>
  <c r="C43" i="11"/>
  <c r="D122" i="11"/>
  <c r="F110" i="10"/>
  <c r="F136" i="10" s="1"/>
  <c r="E43" i="11"/>
  <c r="C122" i="11"/>
  <c r="E93" i="11"/>
  <c r="F72" i="11"/>
  <c r="F91" i="10"/>
  <c r="F107" i="10" s="1"/>
  <c r="C110" i="10"/>
  <c r="C136" i="10" s="1"/>
  <c r="D66" i="10"/>
  <c r="E7" i="8" s="1"/>
  <c r="C93" i="11"/>
  <c r="C91" i="10"/>
  <c r="C107" i="10" s="1"/>
  <c r="F18" i="10"/>
  <c r="D43" i="11"/>
  <c r="F135" i="10"/>
  <c r="D97" i="11"/>
  <c r="E60" i="10"/>
  <c r="D118" i="11"/>
  <c r="C118" i="11"/>
  <c r="C47" i="11"/>
  <c r="C68" i="11"/>
  <c r="H68" i="11"/>
  <c r="E135" i="10"/>
  <c r="H97" i="11"/>
  <c r="H118" i="11"/>
  <c r="G118" i="11"/>
  <c r="D47" i="11"/>
  <c r="F68" i="11"/>
  <c r="E68" i="11"/>
  <c r="D85" i="10"/>
  <c r="D110" i="10"/>
  <c r="D136" i="10" s="1"/>
  <c r="D135" i="10"/>
  <c r="F97" i="11"/>
  <c r="G97" i="11"/>
  <c r="C85" i="10"/>
  <c r="F118" i="11"/>
  <c r="F47" i="11"/>
  <c r="F41" i="11" s="1"/>
  <c r="F57" i="11" s="1"/>
  <c r="H47" i="11"/>
  <c r="G68" i="11"/>
  <c r="F85" i="10"/>
  <c r="C135" i="10"/>
  <c r="E85" i="10"/>
  <c r="C97" i="11"/>
  <c r="E97" i="11"/>
  <c r="E118" i="11"/>
  <c r="G47" i="11"/>
  <c r="E47" i="11"/>
  <c r="D68" i="11"/>
  <c r="F60" i="10"/>
  <c r="G63" i="8"/>
  <c r="F63" i="8"/>
  <c r="F37" i="8"/>
  <c r="E63" i="8"/>
  <c r="D63" i="8"/>
  <c r="C18" i="10"/>
  <c r="E18" i="11"/>
  <c r="E22" i="11"/>
  <c r="D18" i="11"/>
  <c r="G22" i="11"/>
  <c r="D17" i="10"/>
  <c r="D16" i="10" s="1"/>
  <c r="D32" i="10" s="1"/>
  <c r="D61" i="10"/>
  <c r="H22" i="11"/>
  <c r="I7" i="5"/>
  <c r="J8" i="4" s="1"/>
  <c r="F18" i="11"/>
  <c r="F22" i="11"/>
  <c r="H18" i="11"/>
  <c r="D22" i="11"/>
  <c r="C63" i="8"/>
  <c r="F82" i="10"/>
  <c r="D82" i="10"/>
  <c r="E82" i="10"/>
  <c r="F116" i="10"/>
  <c r="F132" i="10" s="1"/>
  <c r="E116" i="10"/>
  <c r="E132" i="10" s="1"/>
  <c r="L7" i="5"/>
  <c r="M8" i="4" s="1"/>
  <c r="F72" i="12"/>
  <c r="E97" i="12"/>
  <c r="E18" i="12"/>
  <c r="G68" i="12"/>
  <c r="G122" i="12"/>
  <c r="E47" i="12"/>
  <c r="C23" i="13"/>
  <c r="C20" i="13" s="1"/>
  <c r="D72" i="12"/>
  <c r="C68" i="12"/>
  <c r="D47" i="12"/>
  <c r="C22" i="12"/>
  <c r="E93" i="12"/>
  <c r="D93" i="12"/>
  <c r="D122" i="12"/>
  <c r="G72" i="12"/>
  <c r="F43" i="12"/>
  <c r="D68" i="12"/>
  <c r="D18" i="12"/>
  <c r="G18" i="12"/>
  <c r="G118" i="12"/>
  <c r="G96" i="13"/>
  <c r="G93" i="13" s="1"/>
  <c r="G111" i="13" s="1"/>
  <c r="G136" i="13" s="1"/>
  <c r="C122" i="12"/>
  <c r="G47" i="12"/>
  <c r="F97" i="12"/>
  <c r="H47" i="13"/>
  <c r="H44" i="13" s="1"/>
  <c r="H62" i="13" s="1"/>
  <c r="H87" i="13" s="1"/>
  <c r="F47" i="13"/>
  <c r="F44" i="13" s="1"/>
  <c r="F62" i="13" s="1"/>
  <c r="F87" i="13" s="1"/>
  <c r="C71" i="13"/>
  <c r="C68" i="13" s="1"/>
  <c r="C86" i="13" s="1"/>
  <c r="C112" i="13" s="1"/>
  <c r="F120" i="13"/>
  <c r="F117" i="13" s="1"/>
  <c r="F135" i="13" s="1"/>
  <c r="C72" i="12"/>
  <c r="D97" i="12"/>
  <c r="F23" i="13"/>
  <c r="H23" i="13"/>
  <c r="H20" i="13" s="1"/>
  <c r="H38" i="13" s="1"/>
  <c r="G23" i="13"/>
  <c r="G20" i="13" s="1"/>
  <c r="G38" i="13" s="1"/>
  <c r="F122" i="12"/>
  <c r="C47" i="13"/>
  <c r="C44" i="13" s="1"/>
  <c r="C62" i="13" s="1"/>
  <c r="C87" i="13" s="1"/>
  <c r="G71" i="13"/>
  <c r="G68" i="13" s="1"/>
  <c r="G86" i="13" s="1"/>
  <c r="F18" i="12"/>
  <c r="C93" i="12"/>
  <c r="C120" i="13"/>
  <c r="C117" i="13" s="1"/>
  <c r="C135" i="13" s="1"/>
  <c r="H120" i="13"/>
  <c r="H117" i="13" s="1"/>
  <c r="H135" i="13" s="1"/>
  <c r="F118" i="12"/>
  <c r="D22" i="12"/>
  <c r="G22" i="12"/>
  <c r="F96" i="13"/>
  <c r="F93" i="13" s="1"/>
  <c r="F111" i="13" s="1"/>
  <c r="F136" i="13" s="1"/>
  <c r="F137" i="13" s="1"/>
  <c r="D96" i="13"/>
  <c r="D93" i="13" s="1"/>
  <c r="D111" i="13" s="1"/>
  <c r="D136" i="13" s="1"/>
  <c r="C43" i="12"/>
  <c r="D120" i="13"/>
  <c r="D117" i="13" s="1"/>
  <c r="D135" i="13" s="1"/>
  <c r="E47" i="13"/>
  <c r="E44" i="13" s="1"/>
  <c r="E62" i="13" s="1"/>
  <c r="E87" i="13" s="1"/>
  <c r="E71" i="13"/>
  <c r="E68" i="13" s="1"/>
  <c r="E86" i="13" s="1"/>
  <c r="E112" i="13" s="1"/>
  <c r="D71" i="13"/>
  <c r="D68" i="13" s="1"/>
  <c r="D86" i="13" s="1"/>
  <c r="D112" i="13" s="1"/>
  <c r="C47" i="12"/>
  <c r="G93" i="12"/>
  <c r="G120" i="13"/>
  <c r="G117" i="13" s="1"/>
  <c r="G135" i="13" s="1"/>
  <c r="G137" i="13" s="1"/>
  <c r="C118" i="12"/>
  <c r="E22" i="12"/>
  <c r="E96" i="13"/>
  <c r="E93" i="13" s="1"/>
  <c r="E111" i="13" s="1"/>
  <c r="E136" i="13" s="1"/>
  <c r="E137" i="13" s="1"/>
  <c r="H96" i="13"/>
  <c r="H93" i="13" s="1"/>
  <c r="H111" i="13" s="1"/>
  <c r="H136" i="13" s="1"/>
  <c r="D43" i="12"/>
  <c r="G43" i="12"/>
  <c r="G97" i="12"/>
  <c r="E23" i="13"/>
  <c r="E20" i="13" s="1"/>
  <c r="F93" i="12"/>
  <c r="D23" i="13"/>
  <c r="D20" i="13" s="1"/>
  <c r="D38" i="13" s="1"/>
  <c r="F68" i="12"/>
  <c r="K31" i="5"/>
  <c r="L30" i="5"/>
  <c r="C30" i="5" s="1"/>
  <c r="H31" i="5"/>
  <c r="I30" i="5"/>
  <c r="D47" i="13"/>
  <c r="D44" i="13" s="1"/>
  <c r="D62" i="13" s="1"/>
  <c r="D87" i="13" s="1"/>
  <c r="G47" i="13"/>
  <c r="G44" i="13" s="1"/>
  <c r="G62" i="13" s="1"/>
  <c r="G87" i="13" s="1"/>
  <c r="F71" i="13"/>
  <c r="F68" i="13" s="1"/>
  <c r="F86" i="13" s="1"/>
  <c r="H71" i="13"/>
  <c r="H68" i="13" s="1"/>
  <c r="H86" i="13" s="1"/>
  <c r="E122" i="12"/>
  <c r="E120" i="13"/>
  <c r="E117" i="13" s="1"/>
  <c r="E135" i="13" s="1"/>
  <c r="D118" i="12"/>
  <c r="E72" i="12"/>
  <c r="C97" i="12"/>
  <c r="F22" i="12"/>
  <c r="E68" i="12"/>
  <c r="C96" i="13"/>
  <c r="C93" i="13" s="1"/>
  <c r="C111" i="13" s="1"/>
  <c r="C136" i="13" s="1"/>
  <c r="F47" i="12"/>
  <c r="E43" i="12"/>
  <c r="C18" i="11"/>
  <c r="N67" i="42"/>
  <c r="C22" i="11"/>
  <c r="C18" i="12"/>
  <c r="M67" i="42"/>
  <c r="L67" i="42"/>
  <c r="J67" i="42"/>
  <c r="K67" i="42"/>
  <c r="C35" i="5"/>
  <c r="C137" i="13" l="1"/>
  <c r="D137" i="13"/>
  <c r="H137" i="13"/>
  <c r="I85" i="11"/>
  <c r="I84" i="11"/>
  <c r="I67" i="11"/>
  <c r="I66" i="11" s="1"/>
  <c r="I82" i="11" s="1"/>
  <c r="K86" i="11"/>
  <c r="I34" i="11"/>
  <c r="I35" i="11" s="1"/>
  <c r="I17" i="11"/>
  <c r="I16" i="11" s="1"/>
  <c r="I32" i="11" s="1"/>
  <c r="I86" i="11"/>
  <c r="L85" i="11"/>
  <c r="L84" i="11"/>
  <c r="L67" i="11"/>
  <c r="L66" i="11" s="1"/>
  <c r="L82" i="11" s="1"/>
  <c r="J85" i="11"/>
  <c r="J84" i="11"/>
  <c r="J67" i="11"/>
  <c r="J66" i="11" s="1"/>
  <c r="J82" i="11" s="1"/>
  <c r="K34" i="11"/>
  <c r="K35" i="11" s="1"/>
  <c r="K17" i="11"/>
  <c r="K16" i="11" s="1"/>
  <c r="K32" i="11" s="1"/>
  <c r="I136" i="11"/>
  <c r="I137" i="11" s="1"/>
  <c r="I138" i="11" s="1"/>
  <c r="K85" i="11"/>
  <c r="K84" i="11"/>
  <c r="K67" i="11"/>
  <c r="K66" i="11" s="1"/>
  <c r="K82" i="11" s="1"/>
  <c r="K136" i="11"/>
  <c r="L86" i="11"/>
  <c r="J34" i="11"/>
  <c r="J35" i="11" s="1"/>
  <c r="J17" i="11"/>
  <c r="J16" i="11" s="1"/>
  <c r="J32" i="11" s="1"/>
  <c r="L136" i="11"/>
  <c r="L137" i="11" s="1"/>
  <c r="L138" i="11" s="1"/>
  <c r="J42" i="11"/>
  <c r="J41" i="11" s="1"/>
  <c r="J57" i="11" s="1"/>
  <c r="J60" i="11"/>
  <c r="J59" i="11"/>
  <c r="K137" i="11"/>
  <c r="K138" i="11" s="1"/>
  <c r="L34" i="11"/>
  <c r="L35" i="11" s="1"/>
  <c r="L17" i="11"/>
  <c r="L16" i="11" s="1"/>
  <c r="L32" i="11" s="1"/>
  <c r="J136" i="11"/>
  <c r="J137" i="11" s="1"/>
  <c r="J138" i="11" s="1"/>
  <c r="D107" i="10"/>
  <c r="F7" i="8"/>
  <c r="I34" i="10"/>
  <c r="I35" i="10" s="1"/>
  <c r="I17" i="10"/>
  <c r="I16" i="10" s="1"/>
  <c r="I32" i="10" s="1"/>
  <c r="J60" i="10"/>
  <c r="J59" i="10"/>
  <c r="J42" i="10"/>
  <c r="J41" i="10" s="1"/>
  <c r="J57" i="10" s="1"/>
  <c r="G110" i="10"/>
  <c r="G109" i="10"/>
  <c r="G92" i="10"/>
  <c r="G91" i="10" s="1"/>
  <c r="G107" i="10" s="1"/>
  <c r="H111" i="10"/>
  <c r="H112" i="10" s="1"/>
  <c r="H113" i="10" s="1"/>
  <c r="I59" i="10"/>
  <c r="I60" i="10"/>
  <c r="I42" i="10"/>
  <c r="I41" i="10" s="1"/>
  <c r="I57" i="10" s="1"/>
  <c r="G34" i="10"/>
  <c r="G35" i="10" s="1"/>
  <c r="G17" i="10"/>
  <c r="G16" i="10" s="1"/>
  <c r="G32" i="10" s="1"/>
  <c r="H135" i="10"/>
  <c r="H134" i="10"/>
  <c r="H117" i="10"/>
  <c r="H116" i="10" s="1"/>
  <c r="H132" i="10" s="1"/>
  <c r="G111" i="10"/>
  <c r="J111" i="10"/>
  <c r="J34" i="10"/>
  <c r="J35" i="10" s="1"/>
  <c r="J17" i="10"/>
  <c r="J16" i="10" s="1"/>
  <c r="J32" i="10" s="1"/>
  <c r="J134" i="10"/>
  <c r="J117" i="10"/>
  <c r="J116" i="10" s="1"/>
  <c r="J132" i="10" s="1"/>
  <c r="J135" i="10"/>
  <c r="H60" i="10"/>
  <c r="H42" i="10"/>
  <c r="H41" i="10" s="1"/>
  <c r="H57" i="10" s="1"/>
  <c r="H59" i="10"/>
  <c r="G135" i="10"/>
  <c r="G117" i="10"/>
  <c r="G116" i="10" s="1"/>
  <c r="G132" i="10" s="1"/>
  <c r="G134" i="10"/>
  <c r="G59" i="10"/>
  <c r="G42" i="10"/>
  <c r="G41" i="10" s="1"/>
  <c r="G57" i="10" s="1"/>
  <c r="G60" i="10"/>
  <c r="J110" i="10"/>
  <c r="J109" i="10"/>
  <c r="J92" i="10"/>
  <c r="J91" i="10" s="1"/>
  <c r="J107" i="10" s="1"/>
  <c r="H34" i="10"/>
  <c r="H35" i="10" s="1"/>
  <c r="H17" i="10"/>
  <c r="H16" i="10" s="1"/>
  <c r="H32" i="10" s="1"/>
  <c r="I110" i="10"/>
  <c r="I109" i="10"/>
  <c r="I92" i="10"/>
  <c r="I91" i="10" s="1"/>
  <c r="I107" i="10" s="1"/>
  <c r="I135" i="10"/>
  <c r="I134" i="10"/>
  <c r="I117" i="10"/>
  <c r="I116" i="10" s="1"/>
  <c r="I132" i="10" s="1"/>
  <c r="H136" i="10"/>
  <c r="I111" i="10"/>
  <c r="F117" i="12"/>
  <c r="F134" i="12"/>
  <c r="D117" i="12"/>
  <c r="D134" i="12"/>
  <c r="G117" i="12"/>
  <c r="G134" i="12"/>
  <c r="C117" i="12"/>
  <c r="C134" i="12"/>
  <c r="E117" i="12"/>
  <c r="E134" i="12"/>
  <c r="D92" i="12"/>
  <c r="D109" i="12"/>
  <c r="G92" i="12"/>
  <c r="G109" i="12"/>
  <c r="E92" i="12"/>
  <c r="E109" i="12"/>
  <c r="F92" i="12"/>
  <c r="F109" i="12"/>
  <c r="C92" i="12"/>
  <c r="C109" i="12"/>
  <c r="D67" i="12"/>
  <c r="D84" i="12"/>
  <c r="C67" i="12"/>
  <c r="C84" i="12"/>
  <c r="G67" i="12"/>
  <c r="G84" i="12"/>
  <c r="E67" i="12"/>
  <c r="E84" i="12"/>
  <c r="F67" i="12"/>
  <c r="F84" i="12"/>
  <c r="F42" i="12"/>
  <c r="F59" i="12"/>
  <c r="G42" i="12"/>
  <c r="G59" i="12"/>
  <c r="E42" i="12"/>
  <c r="E59" i="12"/>
  <c r="C42" i="12"/>
  <c r="C59" i="12"/>
  <c r="D42" i="12"/>
  <c r="D59" i="12"/>
  <c r="H117" i="11"/>
  <c r="H116" i="11" s="1"/>
  <c r="H132" i="11" s="1"/>
  <c r="H134" i="11"/>
  <c r="F117" i="11"/>
  <c r="F134" i="11"/>
  <c r="E117" i="11"/>
  <c r="E134" i="11"/>
  <c r="C117" i="11"/>
  <c r="C134" i="11"/>
  <c r="G117" i="11"/>
  <c r="G134" i="11"/>
  <c r="D117" i="11"/>
  <c r="D134" i="11"/>
  <c r="G92" i="11"/>
  <c r="G109" i="11"/>
  <c r="C92" i="11"/>
  <c r="C109" i="11"/>
  <c r="D92" i="11"/>
  <c r="D109" i="11"/>
  <c r="H92" i="11"/>
  <c r="H109" i="11"/>
  <c r="E92" i="11"/>
  <c r="E109" i="11"/>
  <c r="F92" i="11"/>
  <c r="F109" i="11"/>
  <c r="C67" i="11"/>
  <c r="C66" i="11" s="1"/>
  <c r="C82" i="11" s="1"/>
  <c r="C84" i="11"/>
  <c r="E67" i="11"/>
  <c r="E84" i="11"/>
  <c r="D67" i="11"/>
  <c r="D66" i="11" s="1"/>
  <c r="D82" i="11" s="1"/>
  <c r="D84" i="11"/>
  <c r="F67" i="11"/>
  <c r="F84" i="11"/>
  <c r="G67" i="11"/>
  <c r="G84" i="11"/>
  <c r="H67" i="11"/>
  <c r="H84" i="11"/>
  <c r="C17" i="11"/>
  <c r="C34" i="11"/>
  <c r="C35" i="11" s="1"/>
  <c r="H17" i="11"/>
  <c r="H34" i="11"/>
  <c r="H35" i="11" s="1"/>
  <c r="D17" i="11"/>
  <c r="D34" i="11"/>
  <c r="D35" i="11" s="1"/>
  <c r="D42" i="11"/>
  <c r="D59" i="11"/>
  <c r="F59" i="11"/>
  <c r="C42" i="11"/>
  <c r="C41" i="11" s="1"/>
  <c r="C57" i="11" s="1"/>
  <c r="C59" i="11"/>
  <c r="G17" i="11"/>
  <c r="G34" i="11"/>
  <c r="G35" i="11" s="1"/>
  <c r="G42" i="11"/>
  <c r="G41" i="11" s="1"/>
  <c r="G57" i="11" s="1"/>
  <c r="G59" i="11"/>
  <c r="F17" i="11"/>
  <c r="F34" i="11"/>
  <c r="F35" i="11" s="1"/>
  <c r="E17" i="11"/>
  <c r="E34" i="11"/>
  <c r="E35" i="11" s="1"/>
  <c r="E42" i="11"/>
  <c r="E41" i="11" s="1"/>
  <c r="E57" i="11" s="1"/>
  <c r="E59" i="11"/>
  <c r="H42" i="11"/>
  <c r="H41" i="11" s="1"/>
  <c r="H57" i="11" s="1"/>
  <c r="H59" i="11"/>
  <c r="C117" i="10"/>
  <c r="C116" i="10" s="1"/>
  <c r="C132" i="10" s="1"/>
  <c r="C134" i="10"/>
  <c r="D117" i="10"/>
  <c r="D116" i="10" s="1"/>
  <c r="D132" i="10" s="1"/>
  <c r="D134" i="10"/>
  <c r="C41" i="10"/>
  <c r="D7" i="8" s="1"/>
  <c r="E92" i="10"/>
  <c r="E91" i="10" s="1"/>
  <c r="E107" i="10" s="1"/>
  <c r="E109" i="10"/>
  <c r="D59" i="10"/>
  <c r="E110" i="10"/>
  <c r="E136" i="10" s="1"/>
  <c r="E137" i="10" s="1"/>
  <c r="E138" i="10" s="1"/>
  <c r="C60" i="10"/>
  <c r="C17" i="10"/>
  <c r="C16" i="10" s="1"/>
  <c r="C32" i="10" s="1"/>
  <c r="C34" i="10"/>
  <c r="C35" i="10" s="1"/>
  <c r="F17" i="10"/>
  <c r="F16" i="10" s="1"/>
  <c r="F32" i="10" s="1"/>
  <c r="F34" i="10"/>
  <c r="F35" i="10" s="1"/>
  <c r="F61" i="10" s="1"/>
  <c r="E17" i="10"/>
  <c r="E16" i="10" s="1"/>
  <c r="E32" i="10" s="1"/>
  <c r="E34" i="10"/>
  <c r="E35" i="10" s="1"/>
  <c r="E17" i="12"/>
  <c r="E34" i="12"/>
  <c r="E35" i="12" s="1"/>
  <c r="C17" i="12"/>
  <c r="C34" i="12"/>
  <c r="C35" i="12" s="1"/>
  <c r="E116" i="12"/>
  <c r="E132" i="12" s="1"/>
  <c r="F17" i="12"/>
  <c r="F34" i="12"/>
  <c r="G17" i="12"/>
  <c r="G34" i="12"/>
  <c r="G35" i="12" s="1"/>
  <c r="D17" i="12"/>
  <c r="D34" i="12"/>
  <c r="D35" i="12" s="1"/>
  <c r="D60" i="10"/>
  <c r="D86" i="10" s="1"/>
  <c r="C111" i="10"/>
  <c r="C112" i="10" s="1"/>
  <c r="C113" i="10" s="1"/>
  <c r="F34" i="5"/>
  <c r="C113" i="13"/>
  <c r="D113" i="13"/>
  <c r="G113" i="13"/>
  <c r="F138" i="13"/>
  <c r="G88" i="13"/>
  <c r="G112" i="13"/>
  <c r="H88" i="13"/>
  <c r="H112" i="13"/>
  <c r="F88" i="13"/>
  <c r="F112" i="13"/>
  <c r="F113" i="13" s="1"/>
  <c r="F114" i="13" s="1"/>
  <c r="H138" i="13"/>
  <c r="H113" i="13"/>
  <c r="E113" i="13"/>
  <c r="C88" i="13"/>
  <c r="D88" i="13"/>
  <c r="E88" i="13"/>
  <c r="H40" i="13"/>
  <c r="H63" i="13"/>
  <c r="H64" i="13" s="1"/>
  <c r="D40" i="13"/>
  <c r="D63" i="13"/>
  <c r="D64" i="13" s="1"/>
  <c r="G40" i="13"/>
  <c r="G63" i="13"/>
  <c r="G64" i="13" s="1"/>
  <c r="C114" i="13"/>
  <c r="C38" i="13"/>
  <c r="F20" i="13"/>
  <c r="F38" i="13" s="1"/>
  <c r="E116" i="11"/>
  <c r="E132" i="11" s="1"/>
  <c r="F137" i="10"/>
  <c r="F138" i="10" s="1"/>
  <c r="C137" i="10"/>
  <c r="C138" i="10" s="1"/>
  <c r="G60" i="11"/>
  <c r="G86" i="11" s="1"/>
  <c r="E86" i="10"/>
  <c r="E87" i="10" s="1"/>
  <c r="E88" i="10" s="1"/>
  <c r="C7" i="5"/>
  <c r="E61" i="10"/>
  <c r="E62" i="10" s="1"/>
  <c r="E63" i="10" s="1"/>
  <c r="H66" i="11"/>
  <c r="H82" i="11" s="1"/>
  <c r="G66" i="11"/>
  <c r="G82" i="11" s="1"/>
  <c r="H91" i="11"/>
  <c r="H107" i="11" s="1"/>
  <c r="F116" i="11"/>
  <c r="F132" i="11" s="1"/>
  <c r="E66" i="11"/>
  <c r="E82" i="11" s="1"/>
  <c r="D60" i="12"/>
  <c r="D86" i="12" s="1"/>
  <c r="C110" i="12"/>
  <c r="C136" i="12" s="1"/>
  <c r="F60" i="12"/>
  <c r="F86" i="12" s="1"/>
  <c r="F91" i="11"/>
  <c r="F107" i="11" s="1"/>
  <c r="F110" i="12"/>
  <c r="F136" i="12" s="1"/>
  <c r="F60" i="11"/>
  <c r="F86" i="11" s="1"/>
  <c r="C116" i="11"/>
  <c r="C132" i="11" s="1"/>
  <c r="H135" i="11"/>
  <c r="C91" i="11"/>
  <c r="C107" i="11" s="1"/>
  <c r="G91" i="11"/>
  <c r="G107" i="11" s="1"/>
  <c r="G135" i="12"/>
  <c r="F66" i="11"/>
  <c r="F82" i="11" s="1"/>
  <c r="E110" i="12"/>
  <c r="E136" i="12" s="1"/>
  <c r="G116" i="11"/>
  <c r="G132" i="11" s="1"/>
  <c r="C60" i="11"/>
  <c r="C86" i="11" s="1"/>
  <c r="C135" i="12"/>
  <c r="D110" i="11"/>
  <c r="D136" i="11" s="1"/>
  <c r="E85" i="11"/>
  <c r="E111" i="11" s="1"/>
  <c r="D135" i="11"/>
  <c r="D85" i="11"/>
  <c r="D111" i="11" s="1"/>
  <c r="D110" i="12"/>
  <c r="D136" i="12" s="1"/>
  <c r="G110" i="11"/>
  <c r="G136" i="11" s="1"/>
  <c r="D91" i="11"/>
  <c r="D107" i="11" s="1"/>
  <c r="C60" i="12"/>
  <c r="C86" i="12" s="1"/>
  <c r="E60" i="11"/>
  <c r="E86" i="11" s="1"/>
  <c r="G85" i="12"/>
  <c r="G111" i="12" s="1"/>
  <c r="E110" i="11"/>
  <c r="E138" i="13"/>
  <c r="G60" i="12"/>
  <c r="G86" i="12" s="1"/>
  <c r="E135" i="11"/>
  <c r="D60" i="11"/>
  <c r="C110" i="11"/>
  <c r="C136" i="11" s="1"/>
  <c r="E91" i="11"/>
  <c r="E107" i="11" s="1"/>
  <c r="D116" i="11"/>
  <c r="D132" i="11" s="1"/>
  <c r="C85" i="11"/>
  <c r="C111" i="11" s="1"/>
  <c r="G85" i="11"/>
  <c r="G111" i="11" s="1"/>
  <c r="E85" i="12"/>
  <c r="E111" i="12" s="1"/>
  <c r="F135" i="12"/>
  <c r="D85" i="12"/>
  <c r="D111" i="12" s="1"/>
  <c r="C85" i="12"/>
  <c r="C111" i="12" s="1"/>
  <c r="D111" i="10"/>
  <c r="D112" i="10" s="1"/>
  <c r="D113" i="10" s="1"/>
  <c r="G135" i="11"/>
  <c r="E60" i="12"/>
  <c r="E86" i="12" s="1"/>
  <c r="F85" i="11"/>
  <c r="H110" i="11"/>
  <c r="H136" i="11" s="1"/>
  <c r="F135" i="11"/>
  <c r="F111" i="10"/>
  <c r="F112" i="10" s="1"/>
  <c r="F113" i="10" s="1"/>
  <c r="F85" i="12"/>
  <c r="F111" i="12" s="1"/>
  <c r="G110" i="12"/>
  <c r="G136" i="12" s="1"/>
  <c r="D135" i="12"/>
  <c r="H85" i="11"/>
  <c r="H111" i="11" s="1"/>
  <c r="F110" i="11"/>
  <c r="F136" i="11" s="1"/>
  <c r="D87" i="10"/>
  <c r="D88" i="10" s="1"/>
  <c r="C138" i="13"/>
  <c r="D138" i="13"/>
  <c r="H60" i="11"/>
  <c r="H86" i="11" s="1"/>
  <c r="C135" i="11"/>
  <c r="G138" i="13"/>
  <c r="E135" i="12"/>
  <c r="D41" i="11"/>
  <c r="D57" i="11" s="1"/>
  <c r="D137" i="10"/>
  <c r="D138" i="10" s="1"/>
  <c r="E16" i="11"/>
  <c r="E32" i="11" s="1"/>
  <c r="C61" i="10"/>
  <c r="C7" i="8"/>
  <c r="G16" i="11"/>
  <c r="G32" i="11" s="1"/>
  <c r="H16" i="11"/>
  <c r="H32" i="11" s="1"/>
  <c r="E37" i="12"/>
  <c r="C37" i="12"/>
  <c r="G37" i="11"/>
  <c r="G61" i="11"/>
  <c r="D37" i="10"/>
  <c r="D38" i="10" s="1"/>
  <c r="D16" i="11"/>
  <c r="D32" i="11" s="1"/>
  <c r="F16" i="11"/>
  <c r="F32" i="11" s="1"/>
  <c r="E114" i="13"/>
  <c r="E89" i="13"/>
  <c r="E111" i="10"/>
  <c r="G7" i="8"/>
  <c r="C57" i="10"/>
  <c r="C66" i="12"/>
  <c r="C82" i="12" s="1"/>
  <c r="F66" i="12"/>
  <c r="F82" i="12" s="1"/>
  <c r="E41" i="12"/>
  <c r="E57" i="12" s="1"/>
  <c r="E91" i="12"/>
  <c r="D66" i="12"/>
  <c r="D82" i="12" s="1"/>
  <c r="E16" i="12"/>
  <c r="E32" i="12" s="1"/>
  <c r="C29" i="5"/>
  <c r="D116" i="12"/>
  <c r="D132" i="12" s="1"/>
  <c r="G66" i="12"/>
  <c r="G82" i="12" s="1"/>
  <c r="F41" i="12"/>
  <c r="F57" i="12" s="1"/>
  <c r="F91" i="12"/>
  <c r="F107" i="12" s="1"/>
  <c r="D41" i="12"/>
  <c r="D57" i="12" s="1"/>
  <c r="K59" i="5"/>
  <c r="L58" i="5"/>
  <c r="G116" i="12"/>
  <c r="G132" i="12" s="1"/>
  <c r="C16" i="12"/>
  <c r="C59" i="8" s="1"/>
  <c r="E66" i="12"/>
  <c r="E82" i="12" s="1"/>
  <c r="C116" i="12"/>
  <c r="G41" i="12"/>
  <c r="G57" i="12" s="1"/>
  <c r="D16" i="12"/>
  <c r="D32" i="12" s="1"/>
  <c r="D91" i="12"/>
  <c r="D107" i="12" s="1"/>
  <c r="F116" i="12"/>
  <c r="F132" i="12" s="1"/>
  <c r="G16" i="12"/>
  <c r="G32" i="12" s="1"/>
  <c r="G85" i="8"/>
  <c r="E38" i="13"/>
  <c r="C85" i="8"/>
  <c r="C84" i="8" s="1"/>
  <c r="E85" i="8"/>
  <c r="H32" i="5"/>
  <c r="I32" i="5" s="1"/>
  <c r="I31" i="5"/>
  <c r="C41" i="12"/>
  <c r="C57" i="12" s="1"/>
  <c r="C91" i="12"/>
  <c r="C107" i="12" s="1"/>
  <c r="G91" i="12"/>
  <c r="G107" i="12" s="1"/>
  <c r="K32" i="5"/>
  <c r="L32" i="5" s="1"/>
  <c r="L31" i="5"/>
  <c r="F16" i="12"/>
  <c r="F32" i="12" s="1"/>
  <c r="C16" i="11"/>
  <c r="C32" i="11" s="1"/>
  <c r="D85" i="8"/>
  <c r="F85" i="8"/>
  <c r="G61" i="12" l="1"/>
  <c r="L111" i="11"/>
  <c r="L112" i="11" s="1"/>
  <c r="L113" i="11" s="1"/>
  <c r="L87" i="11"/>
  <c r="L88" i="11" s="1"/>
  <c r="J86" i="11"/>
  <c r="J87" i="11" s="1"/>
  <c r="J88" i="11" s="1"/>
  <c r="J111" i="11"/>
  <c r="J112" i="11" s="1"/>
  <c r="J113" i="11" s="1"/>
  <c r="I61" i="11"/>
  <c r="I62" i="11" s="1"/>
  <c r="I63" i="11" s="1"/>
  <c r="I37" i="11"/>
  <c r="I38" i="11" s="1"/>
  <c r="L61" i="11"/>
  <c r="L62" i="11" s="1"/>
  <c r="L63" i="11" s="1"/>
  <c r="L37" i="11"/>
  <c r="L38" i="11" s="1"/>
  <c r="J61" i="11"/>
  <c r="J62" i="11" s="1"/>
  <c r="J63" i="11" s="1"/>
  <c r="J37" i="11"/>
  <c r="J38" i="11" s="1"/>
  <c r="K111" i="11"/>
  <c r="K112" i="11" s="1"/>
  <c r="K113" i="11" s="1"/>
  <c r="K87" i="11"/>
  <c r="K88" i="11" s="1"/>
  <c r="K61" i="11"/>
  <c r="K62" i="11" s="1"/>
  <c r="K63" i="11" s="1"/>
  <c r="K37" i="11"/>
  <c r="K38" i="11" s="1"/>
  <c r="I111" i="11"/>
  <c r="I112" i="11" s="1"/>
  <c r="I113" i="11" s="1"/>
  <c r="I87" i="11"/>
  <c r="I88" i="11" s="1"/>
  <c r="J37" i="10"/>
  <c r="J38" i="10" s="1"/>
  <c r="J61" i="10"/>
  <c r="J62" i="10" s="1"/>
  <c r="J63" i="10" s="1"/>
  <c r="J86" i="10"/>
  <c r="J87" i="10" s="1"/>
  <c r="J88" i="10" s="1"/>
  <c r="I112" i="10"/>
  <c r="I113" i="10" s="1"/>
  <c r="I136" i="10"/>
  <c r="I137" i="10" s="1"/>
  <c r="I138" i="10" s="1"/>
  <c r="I86" i="10"/>
  <c r="I87" i="10" s="1"/>
  <c r="I88" i="10" s="1"/>
  <c r="G112" i="10"/>
  <c r="G113" i="10" s="1"/>
  <c r="G136" i="10"/>
  <c r="G137" i="10" s="1"/>
  <c r="G138" i="10" s="1"/>
  <c r="I61" i="10"/>
  <c r="I62" i="10" s="1"/>
  <c r="I63" i="10" s="1"/>
  <c r="I37" i="10"/>
  <c r="I38" i="10" s="1"/>
  <c r="J112" i="10"/>
  <c r="J113" i="10" s="1"/>
  <c r="J136" i="10"/>
  <c r="J137" i="10" s="1"/>
  <c r="J138" i="10" s="1"/>
  <c r="H137" i="10"/>
  <c r="H138" i="10" s="1"/>
  <c r="H61" i="10"/>
  <c r="H37" i="10"/>
  <c r="H38" i="10" s="1"/>
  <c r="G86" i="10"/>
  <c r="G87" i="10" s="1"/>
  <c r="G88" i="10" s="1"/>
  <c r="H86" i="10"/>
  <c r="H87" i="10" s="1"/>
  <c r="H88" i="10" s="1"/>
  <c r="H62" i="10"/>
  <c r="H63" i="10" s="1"/>
  <c r="G61" i="10"/>
  <c r="G62" i="10" s="1"/>
  <c r="G63" i="10" s="1"/>
  <c r="G37" i="10"/>
  <c r="G38" i="10" s="1"/>
  <c r="D37" i="12"/>
  <c r="F61" i="12"/>
  <c r="F62" i="12" s="1"/>
  <c r="F63" i="12" s="1"/>
  <c r="F35" i="12"/>
  <c r="F33" i="8"/>
  <c r="G62" i="11"/>
  <c r="E40" i="13"/>
  <c r="E63" i="13"/>
  <c r="E64" i="13" s="1"/>
  <c r="F40" i="13"/>
  <c r="F63" i="13"/>
  <c r="F64" i="13" s="1"/>
  <c r="C40" i="13"/>
  <c r="C41" i="13" s="1"/>
  <c r="C63" i="13"/>
  <c r="C64" i="13" s="1"/>
  <c r="C65" i="13" s="1"/>
  <c r="F89" i="13"/>
  <c r="D89" i="13"/>
  <c r="D114" i="13"/>
  <c r="G114" i="13"/>
  <c r="G89" i="13"/>
  <c r="H114" i="13"/>
  <c r="H89" i="13"/>
  <c r="C89" i="13"/>
  <c r="F41" i="13"/>
  <c r="F65" i="13"/>
  <c r="C112" i="12"/>
  <c r="C58" i="5"/>
  <c r="E37" i="10"/>
  <c r="E38" i="10" s="1"/>
  <c r="F37" i="10"/>
  <c r="F38" i="10" s="1"/>
  <c r="C137" i="12"/>
  <c r="C138" i="12" s="1"/>
  <c r="E33" i="8"/>
  <c r="F137" i="12"/>
  <c r="F138" i="12" s="1"/>
  <c r="F112" i="12"/>
  <c r="F113" i="12" s="1"/>
  <c r="H137" i="11"/>
  <c r="H138" i="11" s="1"/>
  <c r="G112" i="11"/>
  <c r="E87" i="11"/>
  <c r="E88" i="11" s="1"/>
  <c r="G137" i="12"/>
  <c r="G138" i="12" s="1"/>
  <c r="D61" i="12"/>
  <c r="D62" i="12" s="1"/>
  <c r="D63" i="12" s="1"/>
  <c r="G137" i="11"/>
  <c r="G138" i="11" s="1"/>
  <c r="D137" i="12"/>
  <c r="D138" i="12" s="1"/>
  <c r="G62" i="12"/>
  <c r="G63" i="12" s="1"/>
  <c r="E112" i="12"/>
  <c r="E113" i="12" s="1"/>
  <c r="C87" i="11"/>
  <c r="C88" i="11" s="1"/>
  <c r="D112" i="12"/>
  <c r="D113" i="12" s="1"/>
  <c r="E137" i="12"/>
  <c r="E138" i="12" s="1"/>
  <c r="D112" i="11"/>
  <c r="D113" i="11" s="1"/>
  <c r="F87" i="12"/>
  <c r="F88" i="12" s="1"/>
  <c r="D86" i="11"/>
  <c r="D87" i="11" s="1"/>
  <c r="D88" i="11" s="1"/>
  <c r="D137" i="11"/>
  <c r="D138" i="11" s="1"/>
  <c r="C87" i="12"/>
  <c r="C88" i="12" s="1"/>
  <c r="F87" i="11"/>
  <c r="F88" i="11" s="1"/>
  <c r="E87" i="12"/>
  <c r="E88" i="12" s="1"/>
  <c r="C112" i="11"/>
  <c r="C113" i="11" s="1"/>
  <c r="G87" i="12"/>
  <c r="G88" i="12" s="1"/>
  <c r="D87" i="12"/>
  <c r="D88" i="12" s="1"/>
  <c r="E112" i="11"/>
  <c r="E113" i="11" s="1"/>
  <c r="C137" i="11"/>
  <c r="C138" i="11" s="1"/>
  <c r="F137" i="11"/>
  <c r="F138" i="11" s="1"/>
  <c r="H87" i="11"/>
  <c r="H88" i="11" s="1"/>
  <c r="E136" i="11"/>
  <c r="E137" i="11" s="1"/>
  <c r="E138" i="11" s="1"/>
  <c r="C61" i="12"/>
  <c r="C62" i="12" s="1"/>
  <c r="G112" i="12"/>
  <c r="G113" i="12" s="1"/>
  <c r="G87" i="11"/>
  <c r="G88" i="11" s="1"/>
  <c r="G37" i="12"/>
  <c r="G38" i="12" s="1"/>
  <c r="F111" i="11"/>
  <c r="F112" i="11" s="1"/>
  <c r="F113" i="11" s="1"/>
  <c r="H112" i="11"/>
  <c r="H113" i="11" s="1"/>
  <c r="E107" i="12"/>
  <c r="G59" i="8"/>
  <c r="C132" i="12"/>
  <c r="C37" i="10"/>
  <c r="C38" i="10" s="1"/>
  <c r="E61" i="12"/>
  <c r="E62" i="12" s="1"/>
  <c r="E63" i="12" s="1"/>
  <c r="E38" i="12"/>
  <c r="F37" i="12"/>
  <c r="F38" i="12" s="1"/>
  <c r="E112" i="10"/>
  <c r="E113" i="10" s="1"/>
  <c r="D41" i="13"/>
  <c r="D65" i="13"/>
  <c r="H41" i="13"/>
  <c r="H65" i="13"/>
  <c r="G65" i="13"/>
  <c r="G41" i="13"/>
  <c r="E59" i="8"/>
  <c r="F37" i="11"/>
  <c r="F38" i="11" s="1"/>
  <c r="F61" i="11"/>
  <c r="D37" i="11"/>
  <c r="D38" i="11" s="1"/>
  <c r="D61" i="11"/>
  <c r="D62" i="11" s="1"/>
  <c r="D63" i="11" s="1"/>
  <c r="E37" i="11"/>
  <c r="E38" i="11" s="1"/>
  <c r="E61" i="11"/>
  <c r="E62" i="11" s="1"/>
  <c r="E63" i="11" s="1"/>
  <c r="F62" i="10"/>
  <c r="F63" i="10" s="1"/>
  <c r="F86" i="10"/>
  <c r="D62" i="10"/>
  <c r="D63" i="10" s="1"/>
  <c r="J64" i="4"/>
  <c r="C33" i="8"/>
  <c r="C32" i="12"/>
  <c r="C38" i="12" s="1"/>
  <c r="D33" i="8"/>
  <c r="G33" i="8"/>
  <c r="L28" i="5"/>
  <c r="I28" i="5"/>
  <c r="I60" i="5"/>
  <c r="K60" i="5"/>
  <c r="L60" i="5" s="1"/>
  <c r="L59" i="5"/>
  <c r="M10" i="4" s="1"/>
  <c r="D38" i="12"/>
  <c r="F59" i="8"/>
  <c r="C113" i="12"/>
  <c r="D59" i="8"/>
  <c r="G38" i="11"/>
  <c r="G63" i="11"/>
  <c r="M6" i="41"/>
  <c r="A2" i="41"/>
  <c r="G8" i="41" s="1"/>
  <c r="M6" i="40"/>
  <c r="A2" i="40"/>
  <c r="G8" i="40" s="1"/>
  <c r="M6" i="39"/>
  <c r="A2" i="39"/>
  <c r="G8" i="39" s="1"/>
  <c r="M6" i="38"/>
  <c r="A2" i="38"/>
  <c r="G8" i="38" s="1"/>
  <c r="L52" i="36"/>
  <c r="I52" i="36"/>
  <c r="F52" i="36"/>
  <c r="C52" i="36"/>
  <c r="E52" i="36" s="1"/>
  <c r="L51" i="36"/>
  <c r="I51" i="36"/>
  <c r="F51" i="36"/>
  <c r="C51" i="36"/>
  <c r="B50" i="36"/>
  <c r="L42" i="36"/>
  <c r="I42" i="36"/>
  <c r="F42" i="36"/>
  <c r="C42" i="36"/>
  <c r="L41" i="36"/>
  <c r="I41" i="36"/>
  <c r="F41" i="36"/>
  <c r="C41" i="36"/>
  <c r="E41" i="36" s="1"/>
  <c r="B40" i="36"/>
  <c r="L32" i="36"/>
  <c r="I32" i="36"/>
  <c r="F32" i="36"/>
  <c r="C32" i="36"/>
  <c r="E32" i="36" s="1"/>
  <c r="L31" i="36"/>
  <c r="I31" i="36"/>
  <c r="F31" i="36"/>
  <c r="C31" i="36"/>
  <c r="B30" i="36"/>
  <c r="L22" i="36"/>
  <c r="I22" i="36"/>
  <c r="F22" i="36"/>
  <c r="L21" i="36"/>
  <c r="I21" i="36"/>
  <c r="F21" i="36"/>
  <c r="C21" i="36"/>
  <c r="E21" i="36" s="1"/>
  <c r="E19" i="36" s="1"/>
  <c r="B20" i="36"/>
  <c r="L12" i="36"/>
  <c r="I12" i="36"/>
  <c r="F12" i="36"/>
  <c r="C12" i="36"/>
  <c r="E12" i="36" s="1"/>
  <c r="E8" i="36" s="1"/>
  <c r="E13" i="36" s="1"/>
  <c r="D9" i="3" s="1"/>
  <c r="L11" i="36"/>
  <c r="I11" i="36"/>
  <c r="F11" i="36"/>
  <c r="C11" i="36"/>
  <c r="E11" i="36" s="1"/>
  <c r="E9" i="36" s="1"/>
  <c r="B10" i="36"/>
  <c r="A3" i="36"/>
  <c r="N81" i="15"/>
  <c r="M81" i="15"/>
  <c r="L81" i="15"/>
  <c r="K81" i="15"/>
  <c r="J81" i="15"/>
  <c r="H16" i="52" s="1"/>
  <c r="N80" i="15"/>
  <c r="M80" i="15"/>
  <c r="L80" i="15"/>
  <c r="K80" i="15"/>
  <c r="J80" i="15"/>
  <c r="N76" i="15"/>
  <c r="M76" i="15"/>
  <c r="L76" i="15"/>
  <c r="K76" i="15"/>
  <c r="J76" i="15"/>
  <c r="N74" i="15"/>
  <c r="M74" i="15"/>
  <c r="L74" i="15"/>
  <c r="K74" i="15"/>
  <c r="J74" i="15"/>
  <c r="A2" i="22"/>
  <c r="A2" i="21"/>
  <c r="A2" i="20"/>
  <c r="A2" i="19"/>
  <c r="J16" i="52" l="1"/>
  <c r="J17" i="52" s="1"/>
  <c r="H18" i="52"/>
  <c r="L34" i="5"/>
  <c r="C60" i="5"/>
  <c r="C59" i="5"/>
  <c r="F62" i="11"/>
  <c r="F63" i="11" s="1"/>
  <c r="F87" i="10"/>
  <c r="F88" i="10" s="1"/>
  <c r="E65" i="13"/>
  <c r="E41" i="13"/>
  <c r="H37" i="11"/>
  <c r="H38" i="11" s="1"/>
  <c r="H61" i="11"/>
  <c r="C37" i="11"/>
  <c r="C38" i="11" s="1"/>
  <c r="C61" i="11"/>
  <c r="C62" i="10"/>
  <c r="C63" i="10" s="1"/>
  <c r="C86" i="10"/>
  <c r="J32" i="4"/>
  <c r="P10" i="4"/>
  <c r="G10" i="4"/>
  <c r="P64" i="4"/>
  <c r="J10" i="4"/>
  <c r="J16" i="4" s="1"/>
  <c r="C63" i="12"/>
  <c r="G113" i="11"/>
  <c r="G80" i="4"/>
  <c r="I34" i="5"/>
  <c r="J80" i="4"/>
  <c r="J48" i="4"/>
  <c r="G32" i="4"/>
  <c r="G64" i="4"/>
  <c r="M48" i="4"/>
  <c r="C32" i="5"/>
  <c r="C31" i="5"/>
  <c r="J87" i="43"/>
  <c r="N87" i="43"/>
  <c r="K89" i="43"/>
  <c r="L87" i="43"/>
  <c r="M89" i="43"/>
  <c r="N89" i="43"/>
  <c r="J89" i="43"/>
  <c r="M87" i="43"/>
  <c r="L89" i="43"/>
  <c r="K87" i="43"/>
  <c r="H51" i="36"/>
  <c r="H49" i="36" s="1"/>
  <c r="N51" i="36"/>
  <c r="N49" i="36" s="1"/>
  <c r="H52" i="36"/>
  <c r="N52" i="36"/>
  <c r="K21" i="36"/>
  <c r="K19" i="36" s="1"/>
  <c r="E22" i="36"/>
  <c r="K22" i="36"/>
  <c r="K42" i="36"/>
  <c r="H41" i="36"/>
  <c r="H39" i="36" s="1"/>
  <c r="K12" i="36"/>
  <c r="N31" i="36"/>
  <c r="N29" i="36" s="1"/>
  <c r="H42" i="36"/>
  <c r="H11" i="36"/>
  <c r="H9" i="36" s="1"/>
  <c r="N11" i="36"/>
  <c r="N9" i="36" s="1"/>
  <c r="H12" i="36"/>
  <c r="K52" i="36"/>
  <c r="N32" i="36"/>
  <c r="H21" i="36"/>
  <c r="H19" i="36" s="1"/>
  <c r="N21" i="36"/>
  <c r="N19" i="36" s="1"/>
  <c r="H22" i="36"/>
  <c r="N22" i="36"/>
  <c r="K31" i="36"/>
  <c r="K29" i="36" s="1"/>
  <c r="E51" i="36"/>
  <c r="H31" i="36"/>
  <c r="H29" i="36" s="1"/>
  <c r="K32" i="36"/>
  <c r="N41" i="36"/>
  <c r="N39" i="36" s="1"/>
  <c r="K11" i="36"/>
  <c r="K9" i="36" s="1"/>
  <c r="N12" i="36"/>
  <c r="E31" i="36"/>
  <c r="H32" i="36"/>
  <c r="K41" i="36"/>
  <c r="K39" i="36" s="1"/>
  <c r="E42" i="36"/>
  <c r="N42" i="36"/>
  <c r="K51" i="36"/>
  <c r="K49" i="36" s="1"/>
  <c r="E39" i="36"/>
  <c r="H44" i="52" l="1"/>
  <c r="H93" i="52"/>
  <c r="H45" i="52"/>
  <c r="H68" i="52"/>
  <c r="H117" i="52"/>
  <c r="H69" i="52"/>
  <c r="H116" i="52"/>
  <c r="H92" i="52"/>
  <c r="H20" i="52"/>
  <c r="H21" i="52"/>
  <c r="H23" i="52" s="1"/>
  <c r="K15" i="52"/>
  <c r="L17" i="52"/>
  <c r="K16" i="52"/>
  <c r="C56" i="5"/>
  <c r="B42" i="36"/>
  <c r="B32" i="36"/>
  <c r="B12" i="36"/>
  <c r="P48" i="4"/>
  <c r="B52" i="36"/>
  <c r="P80" i="4"/>
  <c r="E18" i="36"/>
  <c r="E23" i="36" s="1"/>
  <c r="B22" i="36"/>
  <c r="P16" i="4"/>
  <c r="G16" i="4"/>
  <c r="G48" i="4"/>
  <c r="H62" i="11"/>
  <c r="H63" i="11" s="1"/>
  <c r="C62" i="11"/>
  <c r="C63" i="11" s="1"/>
  <c r="C87" i="10"/>
  <c r="C88" i="10" s="1"/>
  <c r="P32" i="4"/>
  <c r="D80" i="4"/>
  <c r="M80" i="4"/>
  <c r="M64" i="4"/>
  <c r="M16" i="4"/>
  <c r="M32" i="4"/>
  <c r="C28" i="5"/>
  <c r="C27" i="5"/>
  <c r="C34" i="5"/>
  <c r="H48" i="36"/>
  <c r="H53" i="36" s="1"/>
  <c r="H8" i="36"/>
  <c r="H13" i="36" s="1"/>
  <c r="F9" i="3" s="1"/>
  <c r="N48" i="36"/>
  <c r="N53" i="36" s="1"/>
  <c r="K18" i="36"/>
  <c r="K23" i="36" s="1"/>
  <c r="K38" i="36"/>
  <c r="K43" i="36" s="1"/>
  <c r="K8" i="36"/>
  <c r="K13" i="36" s="1"/>
  <c r="H9" i="3" s="1"/>
  <c r="H38" i="36"/>
  <c r="H43" i="36" s="1"/>
  <c r="K48" i="36"/>
  <c r="K53" i="36" s="1"/>
  <c r="H18" i="36"/>
  <c r="H23" i="36" s="1"/>
  <c r="N38" i="36"/>
  <c r="N43" i="36" s="1"/>
  <c r="N28" i="36"/>
  <c r="N33" i="36" s="1"/>
  <c r="J39" i="3" s="1"/>
  <c r="N8" i="36"/>
  <c r="N13" i="36" s="1"/>
  <c r="J9" i="3" s="1"/>
  <c r="H28" i="36"/>
  <c r="H33" i="36" s="1"/>
  <c r="F39" i="3" s="1"/>
  <c r="K28" i="36"/>
  <c r="K33" i="36" s="1"/>
  <c r="H39" i="3" s="1"/>
  <c r="B51" i="36"/>
  <c r="N18" i="36"/>
  <c r="N23" i="36" s="1"/>
  <c r="B19" i="36"/>
  <c r="B21" i="36"/>
  <c r="E49" i="36"/>
  <c r="B49" i="36" s="1"/>
  <c r="B11" i="36"/>
  <c r="B31" i="36"/>
  <c r="E29" i="36"/>
  <c r="B29" i="36" s="1"/>
  <c r="B41" i="36"/>
  <c r="B39" i="36"/>
  <c r="E38" i="36"/>
  <c r="B9" i="36"/>
  <c r="J40" i="3" l="1"/>
  <c r="J41" i="3"/>
  <c r="J48" i="3" s="1"/>
  <c r="H57" i="52" s="1"/>
  <c r="I58" i="52" s="1"/>
  <c r="M65" i="4"/>
  <c r="H54" i="3"/>
  <c r="P65" i="4"/>
  <c r="J54" i="3"/>
  <c r="J33" i="4"/>
  <c r="F24" i="3"/>
  <c r="P81" i="4"/>
  <c r="J69" i="3"/>
  <c r="M33" i="4"/>
  <c r="H24" i="3"/>
  <c r="B9" i="3"/>
  <c r="E9" i="3" s="1"/>
  <c r="H40" i="3"/>
  <c r="H41" i="3"/>
  <c r="H48" i="3" s="1"/>
  <c r="F57" i="52" s="1"/>
  <c r="G58" i="52" s="1"/>
  <c r="M81" i="4"/>
  <c r="H69" i="3"/>
  <c r="G33" i="4"/>
  <c r="D24" i="3"/>
  <c r="F40" i="3"/>
  <c r="F41" i="3"/>
  <c r="F48" i="3" s="1"/>
  <c r="D57" i="52" s="1"/>
  <c r="E58" i="52" s="1"/>
  <c r="J65" i="4"/>
  <c r="F54" i="3"/>
  <c r="J81" i="4"/>
  <c r="F69" i="3"/>
  <c r="P33" i="4"/>
  <c r="J24" i="3"/>
  <c r="I122" i="52"/>
  <c r="J118" i="52"/>
  <c r="I75" i="52"/>
  <c r="J71" i="52"/>
  <c r="I123" i="52"/>
  <c r="J119" i="52"/>
  <c r="I98" i="52"/>
  <c r="J94" i="52"/>
  <c r="I74" i="52"/>
  <c r="J70" i="52"/>
  <c r="I51" i="52"/>
  <c r="J47" i="52"/>
  <c r="I99" i="52"/>
  <c r="J95" i="52"/>
  <c r="I50" i="52"/>
  <c r="J46" i="52"/>
  <c r="J23" i="52"/>
  <c r="I27" i="52"/>
  <c r="H22" i="52"/>
  <c r="M49" i="4"/>
  <c r="J49" i="4"/>
  <c r="P49" i="4"/>
  <c r="J17" i="4"/>
  <c r="P17" i="4"/>
  <c r="M17" i="4"/>
  <c r="D64" i="4"/>
  <c r="D48" i="4"/>
  <c r="E48" i="36"/>
  <c r="E53" i="36" s="1"/>
  <c r="D69" i="3" s="1"/>
  <c r="E28" i="36"/>
  <c r="B28" i="36" s="1"/>
  <c r="B18" i="36"/>
  <c r="B23" i="36"/>
  <c r="D33" i="4" s="1"/>
  <c r="B8" i="36"/>
  <c r="E43" i="36"/>
  <c r="D54" i="3" s="1"/>
  <c r="B38" i="36"/>
  <c r="H25" i="3" l="1"/>
  <c r="I24" i="3"/>
  <c r="H26" i="3"/>
  <c r="H33" i="3" s="1"/>
  <c r="F33" i="52" s="1"/>
  <c r="G34" i="52" s="1"/>
  <c r="J55" i="3"/>
  <c r="J56" i="3"/>
  <c r="J63" i="3" s="1"/>
  <c r="H81" i="52" s="1"/>
  <c r="I82" i="52" s="1"/>
  <c r="F70" i="3"/>
  <c r="F71" i="3"/>
  <c r="F78" i="3" s="1"/>
  <c r="D105" i="52" s="1"/>
  <c r="E106" i="52" s="1"/>
  <c r="J70" i="3"/>
  <c r="J71" i="3"/>
  <c r="J78" i="3" s="1"/>
  <c r="H105" i="52" s="1"/>
  <c r="I106" i="52" s="1"/>
  <c r="K69" i="3"/>
  <c r="B24" i="3"/>
  <c r="E24" i="3"/>
  <c r="D25" i="3"/>
  <c r="D26" i="3"/>
  <c r="J25" i="3"/>
  <c r="J26" i="3"/>
  <c r="J33" i="3" s="1"/>
  <c r="H33" i="52" s="1"/>
  <c r="I34" i="52" s="1"/>
  <c r="K24" i="3"/>
  <c r="B69" i="3"/>
  <c r="G69" i="3" s="1"/>
  <c r="E69" i="3"/>
  <c r="D70" i="3"/>
  <c r="D71" i="3"/>
  <c r="D78" i="3" s="1"/>
  <c r="B105" i="52" s="1"/>
  <c r="C106" i="52" s="1"/>
  <c r="H55" i="3"/>
  <c r="H56" i="3"/>
  <c r="H63" i="3" s="1"/>
  <c r="F81" i="52" s="1"/>
  <c r="G82" i="52" s="1"/>
  <c r="F56" i="3"/>
  <c r="F63" i="3" s="1"/>
  <c r="D81" i="52" s="1"/>
  <c r="E82" i="52" s="1"/>
  <c r="F55" i="3"/>
  <c r="F25" i="3"/>
  <c r="G24" i="3"/>
  <c r="F26" i="3"/>
  <c r="F33" i="3" s="1"/>
  <c r="D33" i="52" s="1"/>
  <c r="E34" i="52" s="1"/>
  <c r="B54" i="3"/>
  <c r="I54" i="3" s="1"/>
  <c r="D55" i="3"/>
  <c r="D56" i="3"/>
  <c r="D63" i="3" s="1"/>
  <c r="B81" i="52" s="1"/>
  <c r="C82" i="52" s="1"/>
  <c r="H70" i="3"/>
  <c r="H71" i="3"/>
  <c r="H78" i="3" s="1"/>
  <c r="F105" i="52" s="1"/>
  <c r="G106" i="52" s="1"/>
  <c r="I69" i="3"/>
  <c r="G9" i="3"/>
  <c r="J96" i="52"/>
  <c r="K95" i="52"/>
  <c r="J48" i="52"/>
  <c r="L48" i="52" s="1"/>
  <c r="K94" i="52"/>
  <c r="L96" i="52"/>
  <c r="J72" i="52"/>
  <c r="L72" i="52" s="1"/>
  <c r="J120" i="52"/>
  <c r="L120" i="52" s="1"/>
  <c r="J22" i="52"/>
  <c r="J24" i="52" s="1"/>
  <c r="L24" i="52" s="1"/>
  <c r="I26" i="52"/>
  <c r="G17" i="4"/>
  <c r="G81" i="4"/>
  <c r="G65" i="4"/>
  <c r="B13" i="36"/>
  <c r="D17" i="4" s="1"/>
  <c r="B48" i="36"/>
  <c r="E33" i="36"/>
  <c r="D39" i="3" s="1"/>
  <c r="B43" i="36"/>
  <c r="D65" i="4" s="1"/>
  <c r="B53" i="36"/>
  <c r="D81" i="4" s="1"/>
  <c r="A58" i="8"/>
  <c r="C37" i="15"/>
  <c r="N38" i="15"/>
  <c r="N39" i="15"/>
  <c r="M38" i="15"/>
  <c r="M39" i="15"/>
  <c r="L38" i="15"/>
  <c r="L39" i="15"/>
  <c r="K38" i="15"/>
  <c r="K39" i="15"/>
  <c r="J38" i="15"/>
  <c r="J39" i="15"/>
  <c r="N30" i="15"/>
  <c r="N29" i="15"/>
  <c r="M30" i="15"/>
  <c r="M29" i="15"/>
  <c r="L30" i="15"/>
  <c r="L29" i="15"/>
  <c r="K29" i="15"/>
  <c r="K30" i="15"/>
  <c r="J29" i="15"/>
  <c r="J30" i="15"/>
  <c r="C28" i="15"/>
  <c r="C57" i="15" s="1"/>
  <c r="E54" i="3" l="1"/>
  <c r="K54" i="3"/>
  <c r="D33" i="3"/>
  <c r="B33" i="52" s="1"/>
  <c r="C34" i="52" s="1"/>
  <c r="F24" i="4"/>
  <c r="H24" i="4" s="1"/>
  <c r="G54" i="3"/>
  <c r="B39" i="3"/>
  <c r="D41" i="3"/>
  <c r="D48" i="3" s="1"/>
  <c r="B57" i="52" s="1"/>
  <c r="C58" i="52" s="1"/>
  <c r="D40" i="3"/>
  <c r="K46" i="52"/>
  <c r="K71" i="52"/>
  <c r="K70" i="52"/>
  <c r="K118" i="52"/>
  <c r="K47" i="52"/>
  <c r="K119" i="52"/>
  <c r="K23" i="52"/>
  <c r="K22" i="52"/>
  <c r="G49" i="4"/>
  <c r="N46" i="43"/>
  <c r="K64" i="43"/>
  <c r="B33" i="36"/>
  <c r="D49" i="4" s="1"/>
  <c r="L84" i="43"/>
  <c r="N83" i="43"/>
  <c r="J83" i="43"/>
  <c r="L46" i="43"/>
  <c r="M64" i="43"/>
  <c r="N84" i="43"/>
  <c r="J84" i="43"/>
  <c r="L83" i="43"/>
  <c r="K46" i="43"/>
  <c r="J46" i="43"/>
  <c r="L64" i="43"/>
  <c r="K84" i="43"/>
  <c r="M83" i="43"/>
  <c r="M46" i="43"/>
  <c r="J64" i="43"/>
  <c r="N64" i="43"/>
  <c r="M84" i="43"/>
  <c r="K83" i="43"/>
  <c r="M58" i="15"/>
  <c r="N58" i="15"/>
  <c r="K37" i="15"/>
  <c r="J59" i="15"/>
  <c r="M59" i="15"/>
  <c r="L58" i="15"/>
  <c r="J58" i="15"/>
  <c r="L59" i="15"/>
  <c r="N37" i="15"/>
  <c r="M37" i="15"/>
  <c r="N59" i="15"/>
  <c r="K59" i="15"/>
  <c r="K58" i="15"/>
  <c r="J37" i="15"/>
  <c r="L37" i="15"/>
  <c r="K39" i="3" l="1"/>
  <c r="G39" i="3"/>
  <c r="I39" i="3"/>
  <c r="E39" i="3"/>
  <c r="N89" i="15"/>
  <c r="M89" i="15"/>
  <c r="L89" i="15"/>
  <c r="K89" i="15"/>
  <c r="J89" i="15"/>
  <c r="N88" i="15"/>
  <c r="M88" i="15"/>
  <c r="L88" i="15"/>
  <c r="K88" i="15"/>
  <c r="J88" i="15"/>
  <c r="N87" i="15"/>
  <c r="M87" i="15"/>
  <c r="L87" i="15"/>
  <c r="K87" i="15"/>
  <c r="J87" i="15"/>
  <c r="L79" i="15"/>
  <c r="J78" i="15"/>
  <c r="N85" i="43" l="1"/>
  <c r="C17" i="15"/>
  <c r="C20" i="15" l="1"/>
  <c r="J85" i="43"/>
  <c r="L85" i="43"/>
  <c r="M85" i="43"/>
  <c r="K85" i="43"/>
  <c r="A42" i="29" l="1"/>
  <c r="B42" i="29"/>
  <c r="A43" i="29"/>
  <c r="B43" i="29"/>
  <c r="A13" i="29"/>
  <c r="B13" i="29"/>
  <c r="B19" i="29"/>
  <c r="B21" i="29"/>
  <c r="B23" i="29"/>
  <c r="B25" i="29"/>
  <c r="A27" i="29"/>
  <c r="B27" i="29"/>
  <c r="A32" i="29"/>
  <c r="B32" i="29"/>
  <c r="A33" i="29"/>
  <c r="B33" i="29"/>
  <c r="A34" i="29"/>
  <c r="B34" i="29"/>
  <c r="A35" i="29"/>
  <c r="B35" i="29"/>
  <c r="A36" i="29"/>
  <c r="B36" i="29"/>
  <c r="A37" i="29"/>
  <c r="B37" i="29"/>
  <c r="A38" i="29"/>
  <c r="B38" i="29"/>
  <c r="A39" i="29"/>
  <c r="B39" i="29"/>
  <c r="A40" i="29"/>
  <c r="B40" i="29"/>
  <c r="A41" i="29"/>
  <c r="B41" i="29"/>
  <c r="B11" i="29"/>
  <c r="G19" i="13" l="1"/>
  <c r="H19" i="13"/>
  <c r="A2" i="16" l="1"/>
  <c r="F19" i="13" l="1"/>
  <c r="E19" i="13"/>
  <c r="D19" i="13"/>
  <c r="C19" i="13"/>
  <c r="A3" i="11"/>
  <c r="H15" i="11"/>
  <c r="G15" i="11"/>
  <c r="F15" i="11"/>
  <c r="E15" i="11"/>
  <c r="D15" i="11"/>
  <c r="C15" i="11"/>
  <c r="A3" i="10"/>
  <c r="O18" i="4"/>
  <c r="L18" i="4"/>
  <c r="L34" i="4"/>
  <c r="I34" i="4"/>
  <c r="F34" i="4"/>
  <c r="O50" i="4"/>
  <c r="I50" i="4"/>
  <c r="F50" i="4"/>
  <c r="O66" i="4"/>
  <c r="L66" i="4"/>
  <c r="I66" i="4"/>
  <c r="F66" i="4"/>
  <c r="L82" i="4"/>
  <c r="I82" i="4"/>
  <c r="F82" i="4"/>
  <c r="P82" i="4"/>
  <c r="M82" i="4"/>
  <c r="J82" i="4"/>
  <c r="G82" i="4"/>
  <c r="C82" i="4"/>
  <c r="C66" i="4"/>
  <c r="C50" i="4"/>
  <c r="C34" i="4"/>
  <c r="D82" i="4"/>
  <c r="K79" i="4"/>
  <c r="K15" i="4"/>
  <c r="N79" i="15"/>
  <c r="N78" i="15"/>
  <c r="N77" i="15"/>
  <c r="N75" i="15"/>
  <c r="M79" i="15"/>
  <c r="M78" i="15"/>
  <c r="M77" i="15"/>
  <c r="M75" i="15"/>
  <c r="L78" i="15"/>
  <c r="L77" i="15"/>
  <c r="L75" i="15"/>
  <c r="K79" i="15"/>
  <c r="K78" i="15"/>
  <c r="K77" i="15"/>
  <c r="K75" i="15"/>
  <c r="J79" i="15"/>
  <c r="J77" i="15"/>
  <c r="J75" i="15"/>
  <c r="N88" i="43"/>
  <c r="N82" i="43"/>
  <c r="N81" i="43"/>
  <c r="N80" i="43"/>
  <c r="N78" i="43"/>
  <c r="N71" i="43"/>
  <c r="N50" i="43"/>
  <c r="N41" i="43"/>
  <c r="N32" i="43"/>
  <c r="M82" i="43"/>
  <c r="M78" i="43"/>
  <c r="M53" i="43"/>
  <c r="L81" i="43"/>
  <c r="L32" i="43"/>
  <c r="J82" i="43"/>
  <c r="J81" i="43"/>
  <c r="J79" i="43"/>
  <c r="J77" i="43"/>
  <c r="C32" i="15"/>
  <c r="C25" i="15"/>
  <c r="C48" i="15" s="1"/>
  <c r="J41" i="43"/>
  <c r="C24" i="15"/>
  <c r="J32" i="43"/>
  <c r="N36" i="15"/>
  <c r="N35" i="15"/>
  <c r="N34" i="15"/>
  <c r="N33" i="15"/>
  <c r="N28" i="15"/>
  <c r="N27" i="15"/>
  <c r="N26" i="15"/>
  <c r="N23" i="15"/>
  <c r="N22" i="15"/>
  <c r="N19" i="15"/>
  <c r="N18" i="15"/>
  <c r="M36" i="15"/>
  <c r="M35" i="15"/>
  <c r="M34" i="15"/>
  <c r="M33" i="15"/>
  <c r="M28" i="15"/>
  <c r="M27" i="15"/>
  <c r="M26" i="15"/>
  <c r="M23" i="15"/>
  <c r="M22" i="15"/>
  <c r="M19" i="15"/>
  <c r="M18" i="15"/>
  <c r="L36" i="15"/>
  <c r="L35" i="15"/>
  <c r="L34" i="15"/>
  <c r="L33" i="15"/>
  <c r="L28" i="15"/>
  <c r="L27" i="15"/>
  <c r="L26" i="15"/>
  <c r="L23" i="15"/>
  <c r="L22" i="15"/>
  <c r="L19" i="15"/>
  <c r="L18" i="15"/>
  <c r="K18" i="15"/>
  <c r="K19" i="15"/>
  <c r="K22" i="15"/>
  <c r="K23" i="15"/>
  <c r="K26" i="15"/>
  <c r="K27" i="15"/>
  <c r="K28" i="15"/>
  <c r="K33" i="15"/>
  <c r="K34" i="15"/>
  <c r="K35" i="15"/>
  <c r="K36" i="15"/>
  <c r="J18" i="15"/>
  <c r="J19" i="15"/>
  <c r="J22" i="15"/>
  <c r="J23" i="15"/>
  <c r="J26" i="15"/>
  <c r="J27" i="15"/>
  <c r="J28" i="15"/>
  <c r="J33" i="15"/>
  <c r="J34" i="15"/>
  <c r="J35" i="15"/>
  <c r="J36" i="15"/>
  <c r="N11" i="15"/>
  <c r="N10" i="15"/>
  <c r="N9" i="15"/>
  <c r="N8" i="15"/>
  <c r="M11" i="15"/>
  <c r="M10" i="15"/>
  <c r="M9" i="15"/>
  <c r="M8" i="15"/>
  <c r="L11" i="15"/>
  <c r="L10" i="15"/>
  <c r="L9" i="15"/>
  <c r="L8" i="15"/>
  <c r="K9" i="15"/>
  <c r="K10" i="15"/>
  <c r="K11" i="15"/>
  <c r="K8" i="15"/>
  <c r="J9" i="15"/>
  <c r="J10" i="15"/>
  <c r="J11" i="15"/>
  <c r="J8" i="15"/>
  <c r="C31" i="15" l="1"/>
  <c r="C50" i="43" s="1"/>
  <c r="J50" i="43" s="1"/>
  <c r="N53" i="43"/>
  <c r="N42" i="43"/>
  <c r="N77" i="43"/>
  <c r="N79" i="43"/>
  <c r="L50" i="43"/>
  <c r="L77" i="43"/>
  <c r="L42" i="43"/>
  <c r="L71" i="43"/>
  <c r="L80" i="43"/>
  <c r="M32" i="43"/>
  <c r="M50" i="43"/>
  <c r="M77" i="43"/>
  <c r="M81" i="43"/>
  <c r="L78" i="43"/>
  <c r="M79" i="43"/>
  <c r="L41" i="43"/>
  <c r="L54" i="43"/>
  <c r="L79" i="43"/>
  <c r="M42" i="43"/>
  <c r="M71" i="43"/>
  <c r="M80" i="43"/>
  <c r="L53" i="43"/>
  <c r="M41" i="43"/>
  <c r="M54" i="43"/>
  <c r="K53" i="43"/>
  <c r="K78" i="43"/>
  <c r="K42" i="43"/>
  <c r="K71" i="43"/>
  <c r="K80" i="43"/>
  <c r="J42" i="43"/>
  <c r="J53" i="43"/>
  <c r="J71" i="43"/>
  <c r="J78" i="43"/>
  <c r="J80" i="43"/>
  <c r="C40" i="15"/>
  <c r="J54" i="43"/>
  <c r="M88" i="43"/>
  <c r="N54" i="43"/>
  <c r="K32" i="43"/>
  <c r="K41" i="43"/>
  <c r="K50" i="43"/>
  <c r="K54" i="43"/>
  <c r="K77" i="43"/>
  <c r="K79" i="43"/>
  <c r="K81" i="43"/>
  <c r="L24" i="43"/>
  <c r="M24" i="43"/>
  <c r="C38" i="43"/>
  <c r="L82" i="43"/>
  <c r="K82" i="43"/>
  <c r="J34" i="4"/>
  <c r="J66" i="4"/>
  <c r="M50" i="4"/>
  <c r="Q81" i="4"/>
  <c r="Q82" i="4" s="1"/>
  <c r="N53" i="15"/>
  <c r="M31" i="15"/>
  <c r="M54" i="15"/>
  <c r="L31" i="15"/>
  <c r="N25" i="15"/>
  <c r="K55" i="15"/>
  <c r="M57" i="15"/>
  <c r="M17" i="15"/>
  <c r="N31" i="15"/>
  <c r="M55" i="15"/>
  <c r="J17" i="15"/>
  <c r="M25" i="15"/>
  <c r="L32" i="15"/>
  <c r="N17" i="15"/>
  <c r="L25" i="15"/>
  <c r="L55" i="15"/>
  <c r="M53" i="15"/>
  <c r="N57" i="15"/>
  <c r="J32" i="15"/>
  <c r="L54" i="15"/>
  <c r="L57" i="15"/>
  <c r="K31" i="4"/>
  <c r="N79" i="4"/>
  <c r="N47" i="4"/>
  <c r="K63" i="4"/>
  <c r="N55" i="15"/>
  <c r="K47" i="4"/>
  <c r="K17" i="15"/>
  <c r="J56" i="15"/>
  <c r="N54" i="15"/>
  <c r="J55" i="15"/>
  <c r="J25" i="15"/>
  <c r="J53" i="15"/>
  <c r="J54" i="15"/>
  <c r="J57" i="15"/>
  <c r="P66" i="4"/>
  <c r="J50" i="4"/>
  <c r="O82" i="4"/>
  <c r="E81" i="4"/>
  <c r="E82" i="4" s="1"/>
  <c r="H81" i="4"/>
  <c r="H82" i="4" s="1"/>
  <c r="K81" i="4"/>
  <c r="K82" i="4" s="1"/>
  <c r="N81" i="4"/>
  <c r="N82" i="4" s="1"/>
  <c r="I18" i="4"/>
  <c r="O34" i="4"/>
  <c r="L50" i="4"/>
  <c r="F18" i="4"/>
  <c r="C18" i="4"/>
  <c r="N63" i="4"/>
  <c r="N31" i="4"/>
  <c r="H79" i="4"/>
  <c r="H63" i="4"/>
  <c r="H47" i="4"/>
  <c r="N15" i="4"/>
  <c r="H15" i="4"/>
  <c r="N32" i="15"/>
  <c r="M32" i="15"/>
  <c r="L17" i="15"/>
  <c r="L53" i="15"/>
  <c r="K32" i="15"/>
  <c r="K25" i="15"/>
  <c r="K53" i="15"/>
  <c r="K31" i="15"/>
  <c r="N56" i="15"/>
  <c r="M56" i="15"/>
  <c r="L56" i="15"/>
  <c r="K56" i="15"/>
  <c r="K57" i="15"/>
  <c r="K54" i="15"/>
  <c r="J31" i="15" l="1"/>
  <c r="C60" i="15"/>
  <c r="J60" i="15" s="1"/>
  <c r="M72" i="43"/>
  <c r="N24" i="15"/>
  <c r="K72" i="43"/>
  <c r="K24" i="15"/>
  <c r="K20" i="15"/>
  <c r="N20" i="15"/>
  <c r="N33" i="43"/>
  <c r="L90" i="43"/>
  <c r="N72" i="43"/>
  <c r="M38" i="43"/>
  <c r="N29" i="43"/>
  <c r="L88" i="43"/>
  <c r="L72" i="43"/>
  <c r="J90" i="43"/>
  <c r="L20" i="15"/>
  <c r="M29" i="43"/>
  <c r="N38" i="43"/>
  <c r="K29" i="43"/>
  <c r="J29" i="43"/>
  <c r="K88" i="43"/>
  <c r="M33" i="43"/>
  <c r="L33" i="43"/>
  <c r="K33" i="43"/>
  <c r="J33" i="43"/>
  <c r="N24" i="43"/>
  <c r="K90" i="43"/>
  <c r="N40" i="15"/>
  <c r="N68" i="43"/>
  <c r="L38" i="43"/>
  <c r="K38" i="43"/>
  <c r="J38" i="43"/>
  <c r="J72" i="43"/>
  <c r="J24" i="15"/>
  <c r="L68" i="43"/>
  <c r="L24" i="15"/>
  <c r="M24" i="15"/>
  <c r="J20" i="15"/>
  <c r="J40" i="15"/>
  <c r="K68" i="43"/>
  <c r="N90" i="43"/>
  <c r="J88" i="43"/>
  <c r="K24" i="43"/>
  <c r="J24" i="43"/>
  <c r="M18" i="4"/>
  <c r="M48" i="15"/>
  <c r="E63" i="4"/>
  <c r="E47" i="4"/>
  <c r="E79" i="4"/>
  <c r="N48" i="15"/>
  <c r="K48" i="15"/>
  <c r="Q65" i="4"/>
  <c r="Q66" i="4" s="1"/>
  <c r="K65" i="4"/>
  <c r="K66" i="4" s="1"/>
  <c r="K33" i="4"/>
  <c r="K34" i="4" s="1"/>
  <c r="J48" i="15"/>
  <c r="M66" i="4"/>
  <c r="N65" i="4"/>
  <c r="N66" i="4" s="1"/>
  <c r="Q49" i="4"/>
  <c r="Q50" i="4" s="1"/>
  <c r="P50" i="4"/>
  <c r="M40" i="15"/>
  <c r="Q17" i="4"/>
  <c r="Q18" i="4" s="1"/>
  <c r="P18" i="4"/>
  <c r="N49" i="4"/>
  <c r="N50" i="4" s="1"/>
  <c r="K17" i="4"/>
  <c r="K18" i="4" s="1"/>
  <c r="J18" i="4"/>
  <c r="P34" i="4"/>
  <c r="Q33" i="4"/>
  <c r="Q34" i="4" s="1"/>
  <c r="K49" i="4"/>
  <c r="K50" i="4" s="1"/>
  <c r="E15" i="4"/>
  <c r="L48" i="15"/>
  <c r="M20" i="15"/>
  <c r="K40" i="15"/>
  <c r="L40" i="15"/>
  <c r="C86" i="43" l="1"/>
  <c r="J68" i="43"/>
  <c r="L86" i="43"/>
  <c r="M90" i="43"/>
  <c r="M68" i="43"/>
  <c r="N60" i="15"/>
  <c r="N86" i="43"/>
  <c r="L29" i="43"/>
  <c r="N17" i="4"/>
  <c r="N18" i="4" s="1"/>
  <c r="E58" i="8"/>
  <c r="C58" i="8"/>
  <c r="M60" i="15"/>
  <c r="M34" i="4"/>
  <c r="N33" i="4"/>
  <c r="N34" i="4" s="1"/>
  <c r="E17" i="4"/>
  <c r="E18" i="4" s="1"/>
  <c r="G83" i="4"/>
  <c r="L60" i="15"/>
  <c r="K60" i="15"/>
  <c r="K86" i="43" l="1"/>
  <c r="J86" i="43"/>
  <c r="M86" i="43"/>
  <c r="P51" i="4"/>
  <c r="H65" i="4"/>
  <c r="H66" i="4" s="1"/>
  <c r="G50" i="4"/>
  <c r="J67" i="4"/>
  <c r="P83" i="4"/>
  <c r="M83" i="4"/>
  <c r="D50" i="4"/>
  <c r="E49" i="4"/>
  <c r="E50" i="4" s="1"/>
  <c r="D18" i="4"/>
  <c r="E33" i="4"/>
  <c r="E34" i="4" s="1"/>
  <c r="D34" i="4"/>
  <c r="D66" i="4"/>
  <c r="E65" i="4"/>
  <c r="E66" i="4" s="1"/>
  <c r="M51" i="4"/>
  <c r="G18" i="4"/>
  <c r="H17" i="4"/>
  <c r="H18" i="4" s="1"/>
  <c r="G34" i="4"/>
  <c r="H33" i="4"/>
  <c r="H34" i="4" s="1"/>
  <c r="J19" i="4"/>
  <c r="G19" i="4" l="1"/>
  <c r="G66" i="4"/>
  <c r="H49" i="4"/>
  <c r="H50" i="4" s="1"/>
  <c r="D83" i="4"/>
  <c r="J51" i="4"/>
  <c r="M35" i="4"/>
  <c r="P19" i="4"/>
  <c r="M19" i="4"/>
  <c r="J83" i="4"/>
  <c r="M67" i="4"/>
  <c r="G35" i="4"/>
  <c r="G67" i="4" l="1"/>
  <c r="D51" i="4"/>
  <c r="G51" i="4"/>
  <c r="J35" i="4"/>
  <c r="D19" i="4"/>
  <c r="P67" i="4"/>
  <c r="D67" i="4"/>
  <c r="P35" i="4" l="1"/>
  <c r="D35" i="4"/>
  <c r="J16" i="3" l="1"/>
  <c r="O13" i="4" s="1"/>
  <c r="Q13" i="4" s="1"/>
  <c r="J15" i="3"/>
  <c r="J14" i="3"/>
  <c r="O11" i="4" s="1"/>
  <c r="Q11" i="4" s="1"/>
  <c r="H16" i="3"/>
  <c r="H15" i="3"/>
  <c r="L12" i="4" s="1"/>
  <c r="N12" i="4" s="1"/>
  <c r="H14" i="3"/>
  <c r="L11" i="4" s="1"/>
  <c r="N11" i="4" s="1"/>
  <c r="F16" i="3"/>
  <c r="I13" i="4" s="1"/>
  <c r="K13" i="4" s="1"/>
  <c r="F15" i="3"/>
  <c r="F14" i="3"/>
  <c r="I11" i="4" s="1"/>
  <c r="K11" i="4" s="1"/>
  <c r="D16" i="3"/>
  <c r="F13" i="4" s="1"/>
  <c r="H13" i="4" s="1"/>
  <c r="D15" i="3"/>
  <c r="F12" i="4" s="1"/>
  <c r="H12" i="4" s="1"/>
  <c r="D14" i="3"/>
  <c r="F11" i="4" s="1"/>
  <c r="H11" i="4" s="1"/>
  <c r="O30" i="4"/>
  <c r="Q30" i="4" s="1"/>
  <c r="O29" i="4"/>
  <c r="Q29" i="4" s="1"/>
  <c r="O28" i="4"/>
  <c r="Q28" i="4" s="1"/>
  <c r="O27" i="4"/>
  <c r="Q27" i="4" s="1"/>
  <c r="L30" i="4"/>
  <c r="N30" i="4" s="1"/>
  <c r="L29" i="4"/>
  <c r="N29" i="4" s="1"/>
  <c r="L27" i="4"/>
  <c r="N27" i="4" s="1"/>
  <c r="I30" i="4"/>
  <c r="K30" i="4" s="1"/>
  <c r="I28" i="4"/>
  <c r="K28" i="4" s="1"/>
  <c r="I27" i="4"/>
  <c r="K27" i="4" s="1"/>
  <c r="O46" i="4"/>
  <c r="Q46" i="4" s="1"/>
  <c r="O45" i="4"/>
  <c r="Q45" i="4" s="1"/>
  <c r="O43" i="4"/>
  <c r="Q43" i="4" s="1"/>
  <c r="L46" i="4"/>
  <c r="N46" i="4" s="1"/>
  <c r="L45" i="4"/>
  <c r="N45" i="4" s="1"/>
  <c r="L43" i="4"/>
  <c r="N43" i="4" s="1"/>
  <c r="I46" i="4"/>
  <c r="K46" i="4" s="1"/>
  <c r="I45" i="4"/>
  <c r="K45" i="4" s="1"/>
  <c r="I44" i="4"/>
  <c r="K44" i="4" s="1"/>
  <c r="I43" i="4"/>
  <c r="K43" i="4" s="1"/>
  <c r="F46" i="4"/>
  <c r="H46" i="4" s="1"/>
  <c r="F45" i="4"/>
  <c r="H45" i="4" s="1"/>
  <c r="F44" i="4"/>
  <c r="H44" i="4" s="1"/>
  <c r="F43" i="4"/>
  <c r="H43" i="4" s="1"/>
  <c r="O62" i="4"/>
  <c r="Q62" i="4" s="1"/>
  <c r="O61" i="4"/>
  <c r="Q61" i="4" s="1"/>
  <c r="O59" i="4"/>
  <c r="Q59" i="4" s="1"/>
  <c r="L62" i="4"/>
  <c r="N62" i="4" s="1"/>
  <c r="L61" i="4"/>
  <c r="N61" i="4" s="1"/>
  <c r="L59" i="4"/>
  <c r="N59" i="4" s="1"/>
  <c r="I62" i="4"/>
  <c r="K62" i="4" s="1"/>
  <c r="I61" i="4"/>
  <c r="K61" i="4" s="1"/>
  <c r="I59" i="4"/>
  <c r="K59" i="4" s="1"/>
  <c r="F62" i="4"/>
  <c r="H62" i="4" s="1"/>
  <c r="F61" i="4"/>
  <c r="H61" i="4" s="1"/>
  <c r="O77" i="4"/>
  <c r="Q77" i="4" s="1"/>
  <c r="O76" i="4"/>
  <c r="Q76" i="4" s="1"/>
  <c r="O75" i="4"/>
  <c r="Q75" i="4" s="1"/>
  <c r="L78" i="4"/>
  <c r="N78" i="4" s="1"/>
  <c r="L77" i="4"/>
  <c r="N77" i="4" s="1"/>
  <c r="L75" i="4"/>
  <c r="N75" i="4" s="1"/>
  <c r="I78" i="4"/>
  <c r="K78" i="4" s="1"/>
  <c r="I77" i="4"/>
  <c r="K77" i="4" s="1"/>
  <c r="I76" i="4"/>
  <c r="K76" i="4" s="1"/>
  <c r="F77" i="4"/>
  <c r="H77" i="4" s="1"/>
  <c r="F75" i="4"/>
  <c r="H75" i="4" s="1"/>
  <c r="B76" i="3"/>
  <c r="B75" i="3"/>
  <c r="B74" i="3"/>
  <c r="B61" i="3"/>
  <c r="B60" i="3"/>
  <c r="B59" i="3"/>
  <c r="B46" i="3"/>
  <c r="B45" i="3"/>
  <c r="B44" i="3"/>
  <c r="B31" i="3"/>
  <c r="B30" i="3"/>
  <c r="B29" i="3"/>
  <c r="B16" i="3"/>
  <c r="B15" i="3"/>
  <c r="B14" i="3"/>
  <c r="K9" i="3"/>
  <c r="I9" i="3"/>
  <c r="L30" i="2"/>
  <c r="L29" i="2"/>
  <c r="L27" i="2"/>
  <c r="L26" i="2"/>
  <c r="L25" i="2"/>
  <c r="L24" i="2"/>
  <c r="L23" i="2"/>
  <c r="L22" i="2"/>
  <c r="L20" i="2"/>
  <c r="L19" i="2"/>
  <c r="L18" i="2"/>
  <c r="L17" i="2"/>
  <c r="L16" i="2"/>
  <c r="L15" i="2"/>
  <c r="L14" i="2"/>
  <c r="L13" i="2"/>
  <c r="A3" i="2"/>
  <c r="K30" i="2"/>
  <c r="K29" i="2"/>
  <c r="K27" i="2"/>
  <c r="K26" i="2"/>
  <c r="K25" i="2"/>
  <c r="K24" i="2"/>
  <c r="K23" i="2"/>
  <c r="K22" i="2"/>
  <c r="K20" i="2"/>
  <c r="K19" i="2"/>
  <c r="K18" i="2"/>
  <c r="K17" i="2"/>
  <c r="K16" i="2"/>
  <c r="K15" i="2"/>
  <c r="K14" i="2"/>
  <c r="K13" i="2"/>
  <c r="I30" i="2"/>
  <c r="I29" i="2"/>
  <c r="I27" i="2"/>
  <c r="I26" i="2"/>
  <c r="I25" i="2"/>
  <c r="I24" i="2"/>
  <c r="I23" i="2"/>
  <c r="I22" i="2"/>
  <c r="I20" i="2"/>
  <c r="I19" i="2"/>
  <c r="I18" i="2"/>
  <c r="I17" i="2"/>
  <c r="I16" i="2"/>
  <c r="I15" i="2"/>
  <c r="I14" i="2"/>
  <c r="I13" i="2"/>
  <c r="G30" i="2"/>
  <c r="G29" i="2"/>
  <c r="G27" i="2"/>
  <c r="G26" i="2"/>
  <c r="G25" i="2"/>
  <c r="G24" i="2"/>
  <c r="G23" i="2"/>
  <c r="G22" i="2"/>
  <c r="G20" i="2"/>
  <c r="G19" i="2"/>
  <c r="G18" i="2"/>
  <c r="G17" i="2"/>
  <c r="G16" i="2"/>
  <c r="G15" i="2"/>
  <c r="G14" i="2"/>
  <c r="G13" i="2"/>
  <c r="E30" i="2"/>
  <c r="E29" i="2"/>
  <c r="E27" i="2"/>
  <c r="E26" i="2"/>
  <c r="E25" i="2"/>
  <c r="E24" i="2"/>
  <c r="E23" i="2"/>
  <c r="E22" i="2"/>
  <c r="E20" i="2"/>
  <c r="E19" i="2"/>
  <c r="E18" i="2"/>
  <c r="E17" i="2"/>
  <c r="E16" i="2"/>
  <c r="E15" i="2"/>
  <c r="E14" i="2"/>
  <c r="E13" i="2"/>
  <c r="J28" i="2"/>
  <c r="J21" i="2"/>
  <c r="J12" i="2"/>
  <c r="H28" i="2"/>
  <c r="H21" i="2"/>
  <c r="H12" i="2"/>
  <c r="F28" i="2"/>
  <c r="F21" i="2"/>
  <c r="I9" i="4" s="1"/>
  <c r="K9" i="4" s="1"/>
  <c r="F12" i="2"/>
  <c r="D28" i="2"/>
  <c r="D21" i="2"/>
  <c r="D12" i="2"/>
  <c r="B28" i="2"/>
  <c r="B21" i="2"/>
  <c r="B11" i="2" l="1"/>
  <c r="I73" i="4"/>
  <c r="K73" i="4" s="1"/>
  <c r="O57" i="4"/>
  <c r="Q57" i="4" s="1"/>
  <c r="D8" i="2"/>
  <c r="O25" i="4"/>
  <c r="Q25" i="4" s="1"/>
  <c r="I21" i="2"/>
  <c r="C9" i="4"/>
  <c r="E9" i="4" s="1"/>
  <c r="O9" i="4"/>
  <c r="Q9" i="4" s="1"/>
  <c r="E21" i="2"/>
  <c r="F57" i="4"/>
  <c r="H57" i="4" s="1"/>
  <c r="C11" i="4"/>
  <c r="E11" i="4" s="1"/>
  <c r="K30" i="3"/>
  <c r="C13" i="4"/>
  <c r="E13" i="4" s="1"/>
  <c r="L73" i="4"/>
  <c r="N73" i="4" s="1"/>
  <c r="F9" i="4"/>
  <c r="H9" i="4" s="1"/>
  <c r="L9" i="4"/>
  <c r="N9" i="4" s="1"/>
  <c r="L28" i="2"/>
  <c r="F73" i="4"/>
  <c r="H73" i="4" s="1"/>
  <c r="C12" i="4"/>
  <c r="E12" i="4" s="1"/>
  <c r="K60" i="3"/>
  <c r="K44" i="3"/>
  <c r="K29" i="3"/>
  <c r="E61" i="3"/>
  <c r="O73" i="4"/>
  <c r="Q73" i="4" s="1"/>
  <c r="O41" i="4"/>
  <c r="Q41" i="4" s="1"/>
  <c r="G77" i="3"/>
  <c r="L57" i="4"/>
  <c r="N57" i="4" s="1"/>
  <c r="I57" i="4"/>
  <c r="K57" i="4" s="1"/>
  <c r="F41" i="4"/>
  <c r="H41" i="4" s="1"/>
  <c r="L41" i="4"/>
  <c r="N41" i="4" s="1"/>
  <c r="I41" i="4"/>
  <c r="K41" i="4" s="1"/>
  <c r="L25" i="4"/>
  <c r="N25" i="4" s="1"/>
  <c r="I25" i="4"/>
  <c r="K25" i="4" s="1"/>
  <c r="K46" i="3"/>
  <c r="I46" i="3"/>
  <c r="B43" i="3"/>
  <c r="E45" i="3"/>
  <c r="E29" i="3"/>
  <c r="K76" i="3"/>
  <c r="L74" i="4"/>
  <c r="N74" i="4" s="1"/>
  <c r="G76" i="3"/>
  <c r="K47" i="3"/>
  <c r="G61" i="3"/>
  <c r="O26" i="4"/>
  <c r="Q26" i="4" s="1"/>
  <c r="E76" i="3"/>
  <c r="K31" i="3"/>
  <c r="B73" i="3"/>
  <c r="C76" i="4"/>
  <c r="E76" i="4" s="1"/>
  <c r="C25" i="4"/>
  <c r="C28" i="4"/>
  <c r="C45" i="4"/>
  <c r="E45" i="4" s="1"/>
  <c r="C75" i="4"/>
  <c r="E75" i="4" s="1"/>
  <c r="C30" i="4"/>
  <c r="E30" i="4" s="1"/>
  <c r="C62" i="4"/>
  <c r="E62" i="4" s="1"/>
  <c r="E77" i="3"/>
  <c r="F78" i="4"/>
  <c r="H78" i="4" s="1"/>
  <c r="O74" i="4"/>
  <c r="Q74" i="4" s="1"/>
  <c r="K77" i="3"/>
  <c r="O78" i="4"/>
  <c r="Q78" i="4" s="1"/>
  <c r="E59" i="3"/>
  <c r="F59" i="4"/>
  <c r="H59" i="4" s="1"/>
  <c r="F42" i="4"/>
  <c r="H42" i="4" s="1"/>
  <c r="E30" i="3"/>
  <c r="I30" i="3"/>
  <c r="L28" i="4"/>
  <c r="N28" i="4" s="1"/>
  <c r="D13" i="3"/>
  <c r="F10" i="4" s="1"/>
  <c r="H10" i="4" s="1"/>
  <c r="F13" i="3"/>
  <c r="I10" i="4" s="1"/>
  <c r="K10" i="4" s="1"/>
  <c r="I12" i="4"/>
  <c r="K12" i="4" s="1"/>
  <c r="J13" i="3"/>
  <c r="O10" i="4" s="1"/>
  <c r="Q10" i="4" s="1"/>
  <c r="O12" i="4"/>
  <c r="Q12" i="4" s="1"/>
  <c r="C59" i="4"/>
  <c r="E59" i="4" s="1"/>
  <c r="O42" i="4"/>
  <c r="Q42" i="4" s="1"/>
  <c r="O44" i="4"/>
  <c r="Q44" i="4" s="1"/>
  <c r="E31" i="3"/>
  <c r="G75" i="3"/>
  <c r="C43" i="4"/>
  <c r="E43" i="4" s="1"/>
  <c r="C60" i="4"/>
  <c r="E60" i="4" s="1"/>
  <c r="C77" i="4"/>
  <c r="E77" i="4" s="1"/>
  <c r="C46" i="4"/>
  <c r="E46" i="4" s="1"/>
  <c r="C78" i="4"/>
  <c r="E78" i="4" s="1"/>
  <c r="F74" i="4"/>
  <c r="H74" i="4" s="1"/>
  <c r="F76" i="4"/>
  <c r="H76" i="4" s="1"/>
  <c r="C29" i="4"/>
  <c r="E60" i="3"/>
  <c r="F60" i="4"/>
  <c r="H60" i="4" s="1"/>
  <c r="L58" i="4"/>
  <c r="N58" i="4" s="1"/>
  <c r="L60" i="4"/>
  <c r="N60" i="4" s="1"/>
  <c r="I31" i="3"/>
  <c r="K75" i="3"/>
  <c r="C27" i="4"/>
  <c r="C44" i="4"/>
  <c r="E44" i="4" s="1"/>
  <c r="C61" i="4"/>
  <c r="E61" i="4" s="1"/>
  <c r="I74" i="4"/>
  <c r="K74" i="4" s="1"/>
  <c r="I75" i="4"/>
  <c r="K75" i="4" s="1"/>
  <c r="I75" i="3"/>
  <c r="L76" i="4"/>
  <c r="N76" i="4" s="1"/>
  <c r="F58" i="4"/>
  <c r="H58" i="4" s="1"/>
  <c r="I58" i="4"/>
  <c r="K58" i="4" s="1"/>
  <c r="I60" i="4"/>
  <c r="K60" i="4" s="1"/>
  <c r="O58" i="4"/>
  <c r="Q58" i="4" s="1"/>
  <c r="O60" i="4"/>
  <c r="Q60" i="4" s="1"/>
  <c r="I42" i="4"/>
  <c r="K42" i="4" s="1"/>
  <c r="I45" i="3"/>
  <c r="L44" i="4"/>
  <c r="N44" i="4" s="1"/>
  <c r="I26" i="4"/>
  <c r="K26" i="4" s="1"/>
  <c r="I29" i="4"/>
  <c r="K29" i="4" s="1"/>
  <c r="H13" i="3"/>
  <c r="L10" i="4" s="1"/>
  <c r="N10" i="4" s="1"/>
  <c r="L13" i="4"/>
  <c r="N13" i="4" s="1"/>
  <c r="L26" i="4"/>
  <c r="N26" i="4" s="1"/>
  <c r="G31" i="3"/>
  <c r="K45" i="3"/>
  <c r="L42" i="4"/>
  <c r="N42" i="4" s="1"/>
  <c r="I60" i="3"/>
  <c r="G60" i="3"/>
  <c r="G74" i="3"/>
  <c r="I77" i="3"/>
  <c r="G62" i="3"/>
  <c r="I62" i="3"/>
  <c r="K62" i="3"/>
  <c r="E62" i="3"/>
  <c r="I76" i="3"/>
  <c r="E75" i="3"/>
  <c r="K74" i="3"/>
  <c r="I61" i="3"/>
  <c r="K61" i="3"/>
  <c r="B58" i="3"/>
  <c r="I59" i="3"/>
  <c r="E44" i="3"/>
  <c r="I44" i="3"/>
  <c r="E74" i="3"/>
  <c r="I74" i="3"/>
  <c r="G59" i="3"/>
  <c r="K59" i="3"/>
  <c r="E47" i="3"/>
  <c r="G47" i="3"/>
  <c r="I47" i="3"/>
  <c r="E46" i="3"/>
  <c r="G46" i="3"/>
  <c r="G45" i="3"/>
  <c r="G44" i="3"/>
  <c r="G30" i="3"/>
  <c r="E32" i="3"/>
  <c r="G32" i="3"/>
  <c r="K32" i="3"/>
  <c r="I32" i="3"/>
  <c r="I29" i="3"/>
  <c r="G29" i="3"/>
  <c r="B28" i="3"/>
  <c r="E12" i="2"/>
  <c r="G28" i="2"/>
  <c r="K28" i="2"/>
  <c r="L21" i="2"/>
  <c r="F11" i="2"/>
  <c r="G11" i="2" s="1"/>
  <c r="L12" i="2"/>
  <c r="G12" i="2"/>
  <c r="J11" i="2"/>
  <c r="E28" i="2"/>
  <c r="I28" i="2"/>
  <c r="K21" i="2"/>
  <c r="H11" i="2"/>
  <c r="J8" i="2"/>
  <c r="B8" i="2"/>
  <c r="G21" i="2"/>
  <c r="K12" i="2"/>
  <c r="I12" i="2"/>
  <c r="D11" i="2"/>
  <c r="F8" i="2"/>
  <c r="H8" i="2"/>
  <c r="K27" i="3" l="1"/>
  <c r="E11" i="2"/>
  <c r="I11" i="2"/>
  <c r="K11" i="2"/>
  <c r="L8" i="2"/>
  <c r="G72" i="3"/>
  <c r="C42" i="4"/>
  <c r="E42" i="4" s="1"/>
  <c r="I72" i="3"/>
  <c r="C73" i="4"/>
  <c r="E73" i="4" s="1"/>
  <c r="I27" i="3"/>
  <c r="E72" i="3"/>
  <c r="G57" i="3"/>
  <c r="I57" i="3"/>
  <c r="I42" i="3"/>
  <c r="E43" i="3"/>
  <c r="K72" i="3"/>
  <c r="K57" i="3"/>
  <c r="C57" i="4"/>
  <c r="E57" i="4" s="1"/>
  <c r="E27" i="3"/>
  <c r="E57" i="3"/>
  <c r="E42" i="3"/>
  <c r="G27" i="3"/>
  <c r="C41" i="4"/>
  <c r="E41" i="4" s="1"/>
  <c r="K42" i="3"/>
  <c r="G42" i="3"/>
  <c r="L11" i="2"/>
  <c r="L36" i="2" s="1"/>
  <c r="K58" i="3"/>
  <c r="I43" i="3"/>
  <c r="I73" i="3"/>
  <c r="G43" i="3"/>
  <c r="G58" i="3"/>
  <c r="K43" i="3"/>
  <c r="E58" i="3"/>
  <c r="C74" i="4"/>
  <c r="E74" i="4" s="1"/>
  <c r="C26" i="4"/>
  <c r="C58" i="4"/>
  <c r="E58" i="4" s="1"/>
  <c r="K73" i="3"/>
  <c r="I58" i="3"/>
  <c r="E73" i="3"/>
  <c r="G73" i="3"/>
  <c r="E28" i="3"/>
  <c r="K28" i="3"/>
  <c r="I28" i="3"/>
  <c r="G28" i="3"/>
  <c r="G8" i="2"/>
  <c r="K8" i="2"/>
  <c r="I8" i="2"/>
  <c r="E8" i="2"/>
  <c r="B26" i="3" l="1"/>
  <c r="B25" i="3"/>
  <c r="B55" i="3"/>
  <c r="B56" i="3"/>
  <c r="B71" i="3"/>
  <c r="C72" i="4" s="1"/>
  <c r="C80" i="4" s="1"/>
  <c r="B70" i="3"/>
  <c r="B40" i="3"/>
  <c r="B41" i="3"/>
  <c r="L24" i="4"/>
  <c r="G23" i="3"/>
  <c r="E53" i="3"/>
  <c r="K53" i="3"/>
  <c r="I53" i="3"/>
  <c r="K23" i="3"/>
  <c r="E68" i="3"/>
  <c r="I68" i="3"/>
  <c r="K68" i="3"/>
  <c r="G53" i="3"/>
  <c r="I38" i="3"/>
  <c r="K38" i="3"/>
  <c r="E38" i="3"/>
  <c r="G38" i="3"/>
  <c r="I23" i="3"/>
  <c r="E23" i="3"/>
  <c r="G55" i="3" l="1"/>
  <c r="K71" i="3"/>
  <c r="F72" i="4"/>
  <c r="F80" i="4" s="1"/>
  <c r="F83" i="4" s="1"/>
  <c r="G40" i="3"/>
  <c r="I40" i="3"/>
  <c r="E55" i="3"/>
  <c r="C56" i="3"/>
  <c r="I70" i="3"/>
  <c r="G25" i="3"/>
  <c r="C26" i="3"/>
  <c r="I25" i="3"/>
  <c r="K25" i="3"/>
  <c r="O24" i="4"/>
  <c r="O32" i="4" s="1"/>
  <c r="O35" i="4" s="1"/>
  <c r="C70" i="3"/>
  <c r="C77" i="3"/>
  <c r="C74" i="3"/>
  <c r="C76" i="3"/>
  <c r="C75" i="3"/>
  <c r="C73" i="3"/>
  <c r="C72" i="3"/>
  <c r="C55" i="3"/>
  <c r="C62" i="3"/>
  <c r="C61" i="3"/>
  <c r="C60" i="3"/>
  <c r="C59" i="3"/>
  <c r="C57" i="3"/>
  <c r="C58" i="3"/>
  <c r="I55" i="3"/>
  <c r="K70" i="3"/>
  <c r="C40" i="3"/>
  <c r="C46" i="3"/>
  <c r="C47" i="3"/>
  <c r="C45" i="3"/>
  <c r="C44" i="3"/>
  <c r="C43" i="3"/>
  <c r="C42" i="3"/>
  <c r="K40" i="3"/>
  <c r="E70" i="3"/>
  <c r="C25" i="3"/>
  <c r="C31" i="3"/>
  <c r="C27" i="3"/>
  <c r="C32" i="3"/>
  <c r="C30" i="3"/>
  <c r="C29" i="3"/>
  <c r="C28" i="3"/>
  <c r="G70" i="3"/>
  <c r="E26" i="3"/>
  <c r="L72" i="4"/>
  <c r="L80" i="4" s="1"/>
  <c r="L83" i="4" s="1"/>
  <c r="C41" i="3"/>
  <c r="E40" i="3"/>
  <c r="C71" i="3"/>
  <c r="B78" i="3"/>
  <c r="K55" i="3"/>
  <c r="E25" i="3"/>
  <c r="I56" i="4"/>
  <c r="I64" i="4" s="1"/>
  <c r="I67" i="4" s="1"/>
  <c r="F56" i="4"/>
  <c r="H56" i="4" s="1"/>
  <c r="H64" i="4" s="1"/>
  <c r="H67" i="4" s="1"/>
  <c r="O56" i="4"/>
  <c r="Q56" i="4" s="1"/>
  <c r="L56" i="4"/>
  <c r="N56" i="4" s="1"/>
  <c r="G56" i="3"/>
  <c r="B63" i="3"/>
  <c r="E41" i="3"/>
  <c r="I41" i="3"/>
  <c r="K41" i="3"/>
  <c r="B48" i="3"/>
  <c r="G41" i="3"/>
  <c r="B33" i="3"/>
  <c r="I24" i="4"/>
  <c r="I32" i="4" s="1"/>
  <c r="I35" i="4" s="1"/>
  <c r="O40" i="4"/>
  <c r="F40" i="4"/>
  <c r="I40" i="4"/>
  <c r="O72" i="4"/>
  <c r="G26" i="3"/>
  <c r="K26" i="3"/>
  <c r="L40" i="4"/>
  <c r="I26" i="3"/>
  <c r="L32" i="4"/>
  <c r="L35" i="4" s="1"/>
  <c r="E56" i="3"/>
  <c r="N24" i="4"/>
  <c r="K56" i="3"/>
  <c r="I56" i="3"/>
  <c r="I71" i="3"/>
  <c r="C56" i="4"/>
  <c r="G68" i="3"/>
  <c r="E71" i="3"/>
  <c r="C40" i="4"/>
  <c r="C48" i="4" s="1"/>
  <c r="C24" i="4"/>
  <c r="C83" i="4"/>
  <c r="E72" i="4"/>
  <c r="C78" i="3" l="1"/>
  <c r="K105" i="52" s="1"/>
  <c r="J105" i="52"/>
  <c r="K106" i="52" s="1"/>
  <c r="C63" i="3"/>
  <c r="K81" i="52" s="1"/>
  <c r="J81" i="52"/>
  <c r="K82" i="52" s="1"/>
  <c r="C48" i="3"/>
  <c r="K57" i="52" s="1"/>
  <c r="J57" i="52"/>
  <c r="K58" i="52" s="1"/>
  <c r="C33" i="3"/>
  <c r="K33" i="52" s="1"/>
  <c r="J33" i="52"/>
  <c r="K34" i="52" s="1"/>
  <c r="C32" i="4"/>
  <c r="E24" i="4"/>
  <c r="H72" i="4"/>
  <c r="Q24" i="4"/>
  <c r="Q32" i="4" s="1"/>
  <c r="Q35" i="4" s="1"/>
  <c r="O64" i="4"/>
  <c r="O67" i="4" s="1"/>
  <c r="G78" i="3"/>
  <c r="E105" i="52" s="1"/>
  <c r="K56" i="4"/>
  <c r="K64" i="4" s="1"/>
  <c r="K67" i="4" s="1"/>
  <c r="N72" i="4"/>
  <c r="N80" i="4" s="1"/>
  <c r="N83" i="4" s="1"/>
  <c r="E78" i="3"/>
  <c r="C105" i="52" s="1"/>
  <c r="K78" i="3"/>
  <c r="I105" i="52" s="1"/>
  <c r="I78" i="3"/>
  <c r="G105" i="52" s="1"/>
  <c r="L64" i="4"/>
  <c r="L67" i="4" s="1"/>
  <c r="E63" i="3"/>
  <c r="C81" i="52" s="1"/>
  <c r="F64" i="4"/>
  <c r="F67" i="4" s="1"/>
  <c r="K63" i="3"/>
  <c r="I81" i="52" s="1"/>
  <c r="G63" i="3"/>
  <c r="E81" i="52" s="1"/>
  <c r="I63" i="3"/>
  <c r="G81" i="52" s="1"/>
  <c r="K48" i="3"/>
  <c r="I57" i="52" s="1"/>
  <c r="K24" i="4"/>
  <c r="K32" i="4" s="1"/>
  <c r="K35" i="4" s="1"/>
  <c r="E48" i="3"/>
  <c r="C57" i="52" s="1"/>
  <c r="I48" i="3"/>
  <c r="G57" i="52" s="1"/>
  <c r="G48" i="3"/>
  <c r="E57" i="52" s="1"/>
  <c r="G33" i="3"/>
  <c r="E33" i="52" s="1"/>
  <c r="K33" i="3"/>
  <c r="I33" i="52" s="1"/>
  <c r="I33" i="3"/>
  <c r="G33" i="52" s="1"/>
  <c r="E33" i="3"/>
  <c r="C33" i="52" s="1"/>
  <c r="O48" i="4"/>
  <c r="O51" i="4" s="1"/>
  <c r="Q40" i="4"/>
  <c r="Q48" i="4" s="1"/>
  <c r="Q51" i="4" s="1"/>
  <c r="H40" i="4"/>
  <c r="H48" i="4" s="1"/>
  <c r="H51" i="4" s="1"/>
  <c r="F48" i="4"/>
  <c r="F51" i="4" s="1"/>
  <c r="L48" i="4"/>
  <c r="L51" i="4" s="1"/>
  <c r="N40" i="4"/>
  <c r="N48" i="4" s="1"/>
  <c r="N51" i="4" s="1"/>
  <c r="Q72" i="4"/>
  <c r="Q80" i="4" s="1"/>
  <c r="Q83" i="4" s="1"/>
  <c r="O80" i="4"/>
  <c r="O83" i="4" s="1"/>
  <c r="F32" i="4"/>
  <c r="F35" i="4" s="1"/>
  <c r="H32" i="4"/>
  <c r="H35" i="4" s="1"/>
  <c r="I48" i="4"/>
  <c r="I51" i="4" s="1"/>
  <c r="K40" i="4"/>
  <c r="K48" i="4" s="1"/>
  <c r="K51" i="4" s="1"/>
  <c r="C64" i="4"/>
  <c r="C67" i="4" s="1"/>
  <c r="Q64" i="4"/>
  <c r="Q67" i="4" s="1"/>
  <c r="E80" i="4"/>
  <c r="E83" i="4" s="1"/>
  <c r="H80" i="4"/>
  <c r="H83" i="4" s="1"/>
  <c r="N32" i="4"/>
  <c r="N35" i="4" s="1"/>
  <c r="N64" i="4"/>
  <c r="N67" i="4" s="1"/>
  <c r="E56" i="4"/>
  <c r="I72" i="4"/>
  <c r="I80" i="4" s="1"/>
  <c r="G71" i="3"/>
  <c r="C51" i="4"/>
  <c r="E40" i="4"/>
  <c r="C35" i="4"/>
  <c r="E6" i="8"/>
  <c r="D6" i="8"/>
  <c r="G6" i="8"/>
  <c r="F6" i="8"/>
  <c r="K16" i="3"/>
  <c r="K15" i="3"/>
  <c r="K14" i="3"/>
  <c r="I16" i="3"/>
  <c r="I15" i="3"/>
  <c r="I14" i="3"/>
  <c r="I12" i="3"/>
  <c r="G16" i="3"/>
  <c r="G15" i="3"/>
  <c r="G14" i="3"/>
  <c r="E16" i="3"/>
  <c r="E15" i="3"/>
  <c r="E14" i="3"/>
  <c r="G12" i="8" l="1"/>
  <c r="F12" i="8"/>
  <c r="E12" i="8"/>
  <c r="E64" i="4"/>
  <c r="E67" i="4" s="1"/>
  <c r="E32" i="4"/>
  <c r="E35" i="4" s="1"/>
  <c r="E48" i="4"/>
  <c r="E51" i="4" s="1"/>
  <c r="I83" i="4"/>
  <c r="K72" i="4"/>
  <c r="E13" i="3"/>
  <c r="C10" i="4"/>
  <c r="E10" i="4" s="1"/>
  <c r="K12" i="3"/>
  <c r="G13" i="3"/>
  <c r="K13" i="3"/>
  <c r="I13" i="3"/>
  <c r="G12" i="3"/>
  <c r="E12" i="3"/>
  <c r="E32" i="8"/>
  <c r="K80" i="4" l="1"/>
  <c r="K83" i="4" s="1"/>
  <c r="C6" i="8"/>
  <c r="D32" i="8"/>
  <c r="E38" i="8" s="1"/>
  <c r="C32" i="8"/>
  <c r="C38" i="8" s="1"/>
  <c r="G84" i="8"/>
  <c r="F58" i="8"/>
  <c r="G58" i="8"/>
  <c r="D58" i="8"/>
  <c r="G32" i="8"/>
  <c r="F32" i="8"/>
  <c r="F38" i="8" s="1"/>
  <c r="E84" i="8"/>
  <c r="D84" i="8"/>
  <c r="D12" i="8" l="1"/>
  <c r="C12" i="8"/>
  <c r="E90" i="8"/>
  <c r="E64" i="8"/>
  <c r="D64" i="8"/>
  <c r="D38" i="8"/>
  <c r="G64" i="8"/>
  <c r="D90" i="8"/>
  <c r="F64" i="8"/>
  <c r="G38" i="8"/>
  <c r="F84" i="8"/>
  <c r="F90" i="8" s="1"/>
  <c r="G90" i="8" l="1"/>
  <c r="C14" i="4" l="1"/>
  <c r="E14" i="4" s="1"/>
  <c r="B33" i="2"/>
  <c r="C35" i="2" l="1"/>
  <c r="B36" i="2"/>
  <c r="C18" i="2"/>
  <c r="C29" i="2"/>
  <c r="C20" i="2"/>
  <c r="C30" i="2"/>
  <c r="C9" i="2"/>
  <c r="C24" i="2"/>
  <c r="C22" i="2"/>
  <c r="C14" i="2"/>
  <c r="C10" i="2"/>
  <c r="C31" i="2"/>
  <c r="C23" i="2"/>
  <c r="C27" i="2"/>
  <c r="C15" i="2"/>
  <c r="C28" i="2"/>
  <c r="C32" i="2"/>
  <c r="C26" i="2"/>
  <c r="C12" i="2"/>
  <c r="C25" i="2"/>
  <c r="C16" i="2"/>
  <c r="C17" i="2"/>
  <c r="C11" i="2"/>
  <c r="C13" i="2"/>
  <c r="C8" i="2"/>
  <c r="C21" i="2"/>
  <c r="C33" i="2"/>
  <c r="C19" i="2"/>
  <c r="C36" i="2" l="1"/>
  <c r="B8" i="3"/>
  <c r="B10" i="3" l="1"/>
  <c r="B11" i="3"/>
  <c r="B18" i="3" s="1"/>
  <c r="C39" i="3"/>
  <c r="C24" i="3"/>
  <c r="C54" i="3"/>
  <c r="C69" i="3"/>
  <c r="C9" i="3"/>
  <c r="C13" i="3"/>
  <c r="C12" i="3"/>
  <c r="C15" i="3"/>
  <c r="C14" i="3"/>
  <c r="E31" i="2"/>
  <c r="E17" i="3"/>
  <c r="D33" i="2"/>
  <c r="C18" i="3" l="1"/>
  <c r="K9" i="52" s="1"/>
  <c r="J9" i="52"/>
  <c r="K10" i="52" s="1"/>
  <c r="C11" i="3"/>
  <c r="C8" i="4"/>
  <c r="E8" i="4" s="1"/>
  <c r="E16" i="4" s="1"/>
  <c r="E19" i="4" s="1"/>
  <c r="C17" i="3"/>
  <c r="C16" i="3"/>
  <c r="C10" i="3"/>
  <c r="D11" i="3"/>
  <c r="D18" i="3" s="1"/>
  <c r="B9" i="52" s="1"/>
  <c r="C10" i="52" s="1"/>
  <c r="D36" i="2"/>
  <c r="E36" i="2" s="1"/>
  <c r="F14" i="4"/>
  <c r="H14" i="4" s="1"/>
  <c r="E8" i="3"/>
  <c r="D10" i="3"/>
  <c r="E10" i="3" s="1"/>
  <c r="E33" i="2"/>
  <c r="C16" i="4" l="1"/>
  <c r="C19" i="4" s="1"/>
  <c r="E11" i="3"/>
  <c r="F8" i="4"/>
  <c r="E18" i="3"/>
  <c r="C9" i="52" s="1"/>
  <c r="H8" i="4" l="1"/>
  <c r="H16" i="4" s="1"/>
  <c r="H19" i="4" s="1"/>
  <c r="F16" i="4"/>
  <c r="F19" i="4" s="1"/>
  <c r="G31" i="2"/>
  <c r="I14" i="4"/>
  <c r="K14" i="4" s="1"/>
  <c r="F33" i="2"/>
  <c r="G8" i="3" l="1"/>
  <c r="F36" i="2"/>
  <c r="G36" i="2" s="1"/>
  <c r="G17" i="3"/>
  <c r="G33" i="2"/>
  <c r="F10" i="3" l="1"/>
  <c r="G10" i="3" s="1"/>
  <c r="F11" i="3"/>
  <c r="F18" i="3" s="1"/>
  <c r="G18" i="3" l="1"/>
  <c r="E9" i="52" s="1"/>
  <c r="D9" i="52"/>
  <c r="E10" i="52" s="1"/>
  <c r="I8" i="4"/>
  <c r="K8" i="4" s="1"/>
  <c r="K16" i="4" s="1"/>
  <c r="K19" i="4" s="1"/>
  <c r="G11" i="3"/>
  <c r="I17" i="3"/>
  <c r="H33" i="2"/>
  <c r="I31" i="2"/>
  <c r="I16" i="4" l="1"/>
  <c r="I19" i="4" s="1"/>
  <c r="I8" i="3"/>
  <c r="H36" i="2"/>
  <c r="I36" i="2" s="1"/>
  <c r="H10" i="3"/>
  <c r="I10" i="3" s="1"/>
  <c r="H11" i="3"/>
  <c r="L14" i="4"/>
  <c r="N14" i="4" s="1"/>
  <c r="I33" i="2"/>
  <c r="L8" i="4" l="1"/>
  <c r="I11" i="3"/>
  <c r="H18" i="3"/>
  <c r="I18" i="3" l="1"/>
  <c r="G9" i="52" s="1"/>
  <c r="F9" i="52"/>
  <c r="G10" i="52" s="1"/>
  <c r="N8" i="4"/>
  <c r="N16" i="4" s="1"/>
  <c r="N19" i="4" s="1"/>
  <c r="L16" i="4"/>
  <c r="L19" i="4" s="1"/>
  <c r="K31" i="2"/>
  <c r="O14" i="4"/>
  <c r="Q14" i="4" s="1"/>
  <c r="J33" i="2"/>
  <c r="K33" i="2" l="1"/>
  <c r="J36" i="2"/>
  <c r="K36" i="2" s="1"/>
  <c r="K17" i="3"/>
  <c r="K8" i="3" l="1"/>
  <c r="J10" i="3"/>
  <c r="K10" i="3" s="1"/>
  <c r="J11" i="3"/>
  <c r="K11" i="3" l="1"/>
  <c r="O8" i="4"/>
  <c r="J18" i="3"/>
  <c r="K18" i="3" l="1"/>
  <c r="I9" i="52" s="1"/>
  <c r="H9" i="52"/>
  <c r="I10" i="52" s="1"/>
  <c r="Q8" i="4"/>
  <c r="Q16" i="4" s="1"/>
  <c r="Q19" i="4" s="1"/>
  <c r="O16" i="4"/>
  <c r="O19" i="4" s="1"/>
  <c r="L33" i="2"/>
</calcChain>
</file>

<file path=xl/sharedStrings.xml><?xml version="1.0" encoding="utf-8"?>
<sst xmlns="http://schemas.openxmlformats.org/spreadsheetml/2006/main" count="4936" uniqueCount="551">
  <si>
    <t>Intitulé</t>
  </si>
  <si>
    <t>Hors OSP</t>
  </si>
  <si>
    <t>OSP</t>
  </si>
  <si>
    <t>Marge équitable</t>
  </si>
  <si>
    <t>Redevance de voirie</t>
  </si>
  <si>
    <t>T-MT</t>
  </si>
  <si>
    <t>MT</t>
  </si>
  <si>
    <t>T-BT</t>
  </si>
  <si>
    <t>BT</t>
  </si>
  <si>
    <t>Eur</t>
  </si>
  <si>
    <t>%</t>
  </si>
  <si>
    <t>I. Tarif pour l'utilisation du réseau de distribution</t>
  </si>
  <si>
    <t>A. Terme capacitaire</t>
  </si>
  <si>
    <t>a) Pour les raccordements avec mesure de pointe</t>
  </si>
  <si>
    <t>B. Terme fixe</t>
  </si>
  <si>
    <t>Heures creuses</t>
  </si>
  <si>
    <t>Impôts sur le revenu</t>
  </si>
  <si>
    <t>V. Tarif pour l'énergie réactive</t>
  </si>
  <si>
    <t xml:space="preserve">III. Tarifs pour les surcharges  </t>
  </si>
  <si>
    <t>TOTAL</t>
  </si>
  <si>
    <t xml:space="preserve">II. Tarif pour les Obligations de Service Public </t>
  </si>
  <si>
    <t>IV. Tarif pour les soldes régulatoires</t>
  </si>
  <si>
    <t xml:space="preserve">CLIENTS TYPE EUROSTAT </t>
  </si>
  <si>
    <t>kWh heures creuses</t>
  </si>
  <si>
    <t>kWh exclusif nuit</t>
  </si>
  <si>
    <t>kWh total heures creuses</t>
  </si>
  <si>
    <t xml:space="preserve">kWh total </t>
  </si>
  <si>
    <t>kVArh</t>
  </si>
  <si>
    <t>I. Tarifs pour l'utilisation du réseau de distribution</t>
  </si>
  <si>
    <t>Tarif unitaire</t>
  </si>
  <si>
    <t>Prélèvements</t>
  </si>
  <si>
    <t>Injection</t>
  </si>
  <si>
    <t>Da</t>
  </si>
  <si>
    <t>Db</t>
  </si>
  <si>
    <t>Dc</t>
  </si>
  <si>
    <t>Dc1</t>
  </si>
  <si>
    <t>Dd</t>
  </si>
  <si>
    <t>De</t>
  </si>
  <si>
    <t>Autres impôts</t>
  </si>
  <si>
    <t>TOTAL Revenu Autorisé</t>
  </si>
  <si>
    <t>TMT</t>
  </si>
  <si>
    <t>TBT</t>
  </si>
  <si>
    <t>Tarif</t>
  </si>
  <si>
    <t>Produit</t>
  </si>
  <si>
    <t>Coûts</t>
  </si>
  <si>
    <t>Produits</t>
  </si>
  <si>
    <t>Niveau de tension</t>
  </si>
  <si>
    <t>Sous-total fournis par le réseau</t>
  </si>
  <si>
    <t>Sous-total infeed</t>
  </si>
  <si>
    <t>KWe</t>
  </si>
  <si>
    <t>Coordonnées du GRD</t>
  </si>
  <si>
    <t>Dénomination du GRD</t>
  </si>
  <si>
    <t>Numéro d'entreprise</t>
  </si>
  <si>
    <t>Secteur</t>
  </si>
  <si>
    <t>Coordonnées de la personne de contact à laquelle la CWaPE peut s'adresser pour poser toutes les questions relatives à la proposition tarifaire :</t>
  </si>
  <si>
    <t>NOM:</t>
  </si>
  <si>
    <t>FONCTION:</t>
  </si>
  <si>
    <t>ADRESSE:</t>
  </si>
  <si>
    <t>E-mail:</t>
  </si>
  <si>
    <t>Mobile:</t>
  </si>
  <si>
    <t>Légende des cellules</t>
  </si>
  <si>
    <t>Cellules à remplir par le GRD</t>
  </si>
  <si>
    <t>Table des matières</t>
  </si>
  <si>
    <t>GRT</t>
  </si>
  <si>
    <t>Prélèvement (kWh)</t>
  </si>
  <si>
    <t>Heures pleines (kWh)</t>
  </si>
  <si>
    <t>Heures creuses (kWh)</t>
  </si>
  <si>
    <t>Injections sur réseau de distribution (kWh) (signe négatif)</t>
  </si>
  <si>
    <t>Transit sortant (kWh)</t>
  </si>
  <si>
    <t>Pertes en réseau (kWh)</t>
  </si>
  <si>
    <t>Eclairage public (kWh)</t>
  </si>
  <si>
    <t>a</t>
  </si>
  <si>
    <t>Cellules remplies par le GRD</t>
  </si>
  <si>
    <t>TAB1</t>
  </si>
  <si>
    <t>TAB2</t>
  </si>
  <si>
    <t>TAB3</t>
  </si>
  <si>
    <t>Charges nettes contrôlables</t>
  </si>
  <si>
    <t>Charges nettes contrôlables hors OSP</t>
  </si>
  <si>
    <t>Charges nettes contrôlables OSP</t>
  </si>
  <si>
    <t xml:space="preserve">Redevance de voirie </t>
  </si>
  <si>
    <t xml:space="preserve">Produits issus de la facturation de la fourniture d’électricité à la clientèle propre du gestionnaire de réseau de distribution ainsi que le montant de la compensation versée par la CREG </t>
  </si>
  <si>
    <t>Concordance</t>
  </si>
  <si>
    <t>Coûts imputés au tarif d'utilisation du réseau de distribution</t>
  </si>
  <si>
    <t>Coûts imputés au tarif des surcharges</t>
  </si>
  <si>
    <t>Coûts imputés aux tarif des soldes régulatoires</t>
  </si>
  <si>
    <t>Coûts imputés au tarif d'Obligations de Service Public</t>
  </si>
  <si>
    <t>Heures normales</t>
  </si>
  <si>
    <t xml:space="preserve">Heures pleines </t>
  </si>
  <si>
    <t>Exclusif de nuit</t>
  </si>
  <si>
    <t xml:space="preserve">III. Tarif pour les surcharges  </t>
  </si>
  <si>
    <t xml:space="preserve">IV. Tarif pour les soldes régulatoires </t>
  </si>
  <si>
    <t>V. Tarif pour dépassement du forfait d'énergie réactive</t>
  </si>
  <si>
    <t xml:space="preserve">C. Terme proportionnel </t>
  </si>
  <si>
    <t>Transit entrant (kWh) (signe négatif)</t>
  </si>
  <si>
    <t>Heures normales (kWh)</t>
  </si>
  <si>
    <t>Exclusif de nuit (kWh)</t>
  </si>
  <si>
    <t>Nombre d'EAN</t>
  </si>
  <si>
    <t>Code EDIEL</t>
  </si>
  <si>
    <t>v</t>
  </si>
  <si>
    <t>V</t>
  </si>
  <si>
    <t>Puissance nette développable de l'installation</t>
  </si>
  <si>
    <t>E215</t>
  </si>
  <si>
    <r>
      <rPr>
        <b/>
        <u/>
        <sz val="8"/>
        <color theme="1"/>
        <rFont val="Arial"/>
        <family val="2"/>
      </rPr>
      <t>III. Tarif pour les surcharges</t>
    </r>
    <r>
      <rPr>
        <b/>
        <sz val="8"/>
        <color theme="1"/>
        <rFont val="Arial"/>
        <family val="2"/>
      </rPr>
      <t xml:space="preserve">  </t>
    </r>
  </si>
  <si>
    <t>E891</t>
  </si>
  <si>
    <t>Impôt sur les sociétés</t>
  </si>
  <si>
    <t>E850</t>
  </si>
  <si>
    <t>Autres impôts locaux, provinciaux ou régionaux</t>
  </si>
  <si>
    <t>E890</t>
  </si>
  <si>
    <t>E310</t>
  </si>
  <si>
    <t>Tarifs périodiques de distribution d'électricité</t>
  </si>
  <si>
    <t xml:space="preserve">Période de validité : </t>
  </si>
  <si>
    <r>
      <t>Modalités d'application et de facturation</t>
    </r>
    <r>
      <rPr>
        <b/>
        <sz val="10"/>
        <rFont val="Arial"/>
        <family val="2"/>
      </rPr>
      <t xml:space="preserve"> :</t>
    </r>
  </si>
  <si>
    <t xml:space="preserve">- Injection -                 </t>
  </si>
  <si>
    <t>BT &gt;10kVA</t>
  </si>
  <si>
    <t xml:space="preserve">Capacité d'injection flexible </t>
  </si>
  <si>
    <t>(EUR/kVA)</t>
  </si>
  <si>
    <t>Capacité d'injection permanente</t>
  </si>
  <si>
    <t>(EUR/an)</t>
  </si>
  <si>
    <t>TAB5</t>
  </si>
  <si>
    <t>TAB5.1</t>
  </si>
  <si>
    <t>TAB5.2</t>
  </si>
  <si>
    <t>TAB5.3</t>
  </si>
  <si>
    <t>TAB5.4</t>
  </si>
  <si>
    <t>TAB5.5</t>
  </si>
  <si>
    <t>TAB6</t>
  </si>
  <si>
    <t>TAB7</t>
  </si>
  <si>
    <t>Tarif à compléter par le GRD</t>
  </si>
  <si>
    <t>TAB7.1</t>
  </si>
  <si>
    <t>TAB7.2</t>
  </si>
  <si>
    <t>TAB7.3</t>
  </si>
  <si>
    <t>TAB7.4</t>
  </si>
  <si>
    <t>kWh heures pleines</t>
  </si>
  <si>
    <t>Variable</t>
  </si>
  <si>
    <t xml:space="preserve">Charges et produits non-contrôlables </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</si>
  <si>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</si>
  <si>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</si>
  <si>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</si>
  <si>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Autres impôts, taxes, redevances, surcharges, précomptes immobiliers et mobiliers</t>
  </si>
  <si>
    <t>Cotisations de responsabilisation de l’ONSSAPL</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</si>
  <si>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</si>
  <si>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</si>
  <si>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</si>
  <si>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Charges d’achat des certificats verts </t>
  </si>
  <si>
    <t>Quote-part  des soldes régulatoires années précédentes</t>
  </si>
  <si>
    <t>TABa</t>
  </si>
  <si>
    <t>Liste des annexes à fournir</t>
  </si>
  <si>
    <t>TABb</t>
  </si>
  <si>
    <t>Instructions pour compléter le modèle de rapport</t>
  </si>
  <si>
    <t>Transposition du revenu autorisé par niveau de tension</t>
  </si>
  <si>
    <t>Synthèse du revenu autorisé par tarif et par niveau de tension</t>
  </si>
  <si>
    <t>Kwh distribués (prélèvement et injection)</t>
  </si>
  <si>
    <t xml:space="preserve">Date de dépôt de la proposition de tarifs </t>
  </si>
  <si>
    <t>Synthèse des produits prévisionnels issus des tarifs d'injection</t>
  </si>
  <si>
    <t>Réconciliation des charges et produits (prélèvement et injection)</t>
  </si>
  <si>
    <t>Synthèse des simulations pour un client-type de chaque niveau de tension</t>
  </si>
  <si>
    <t>Retour page de garde</t>
  </si>
  <si>
    <t>N° annexe</t>
  </si>
  <si>
    <t>Tableau concerné</t>
  </si>
  <si>
    <t>Description</t>
  </si>
  <si>
    <t>Annexe 1</t>
  </si>
  <si>
    <t>TAB 1</t>
  </si>
  <si>
    <t>Annexe 2</t>
  </si>
  <si>
    <t>N/A</t>
  </si>
  <si>
    <t>Annexe 3</t>
  </si>
  <si>
    <t>TAB 3</t>
  </si>
  <si>
    <t>Annexe 4</t>
  </si>
  <si>
    <t>Annexe 5</t>
  </si>
  <si>
    <t>Annexe 6</t>
  </si>
  <si>
    <t>Annexe 7</t>
  </si>
  <si>
    <t>Tarifs périodiques</t>
  </si>
  <si>
    <t xml:space="preserve">La grille des tarifs périodiques de prélèvement et d'injection pour chaque année de la période régulatoire sous format Excel et sous format PDF, incluant, le cas échéant, les modalités d'application et de facturation des tarifs. </t>
  </si>
  <si>
    <t>Annexe 8</t>
  </si>
  <si>
    <t>Tarifs non-périodiques</t>
  </si>
  <si>
    <t>Annexe 9</t>
  </si>
  <si>
    <t>Annexe 11</t>
  </si>
  <si>
    <t>Annexe 12</t>
  </si>
  <si>
    <t>Une note explicative décrivant les clés de répartition utilisées pour répartir chaque élément du revenu autorisé entre les niveaux de tension</t>
  </si>
  <si>
    <r>
      <t xml:space="preserve">Les hypothèses retenues pour la détermination des volumes prévisionnels de prélèvement et d'injection des années 2019 à 2023. </t>
    </r>
    <r>
      <rPr>
        <b/>
        <sz val="8"/>
        <color theme="1"/>
        <rFont val="Arial"/>
        <family val="2"/>
      </rPr>
      <t xml:space="preserve"> </t>
    </r>
    <r>
      <rPr>
        <sz val="8"/>
        <color theme="1"/>
        <rFont val="Arial"/>
        <family val="2"/>
      </rPr>
      <t>Ces hypothèses sont au moins ventilées par niveau de tension.</t>
    </r>
  </si>
  <si>
    <r>
      <t xml:space="preserve">Les hypothèses retenues pour la détermination des puissances prévisionnelles des années 2019 à 2023. </t>
    </r>
    <r>
      <rPr>
        <b/>
        <sz val="8"/>
        <color theme="1"/>
        <rFont val="Arial"/>
        <family val="2"/>
      </rPr>
      <t xml:space="preserve">  </t>
    </r>
  </si>
  <si>
    <t>Un aperçu de l'utilisation des périodes tarifaires au sein du GRD, avec une distinction entre les groupes de clients.</t>
  </si>
  <si>
    <t>Ce tableau présente des simulations des coûts de distribution pour un client-type de chaque niveau de tension. Il se complète automatiquement sur base des tableaux 7.1, 7.2, 7.3 et 7.4.</t>
  </si>
  <si>
    <t>Capacité permanente (annuelle) (kVA) **</t>
  </si>
  <si>
    <t>Capacité permanente (annuelle) &gt; 10 kVA (kVA) **</t>
  </si>
  <si>
    <t xml:space="preserve">** La capacité correspond à la somme des capacités permanentes contractées estimées pour l'ensemble des clients du GRD appartenant à ce niveau de tension.  </t>
  </si>
  <si>
    <t>Ie1'</t>
  </si>
  <si>
    <t>Ie2'</t>
  </si>
  <si>
    <t>If1'</t>
  </si>
  <si>
    <t>If2'</t>
  </si>
  <si>
    <t>Ib(a)'</t>
  </si>
  <si>
    <t>Ib(b)'</t>
  </si>
  <si>
    <t>Ib(c)'</t>
  </si>
  <si>
    <t>Ic'</t>
  </si>
  <si>
    <t>Id(a)'</t>
  </si>
  <si>
    <t>Id(b)'</t>
  </si>
  <si>
    <t>Puissances - Prélèvement</t>
  </si>
  <si>
    <t>Puissances - Injection</t>
  </si>
  <si>
    <t>Heures pleines EP (kWh)</t>
  </si>
  <si>
    <t>Heures creuses EP (kWh)</t>
  </si>
  <si>
    <t>Ib(d)'</t>
  </si>
  <si>
    <t>Ib(e)'</t>
  </si>
  <si>
    <t>Avec mesure de pointe</t>
  </si>
  <si>
    <t>Sans mesure de pointe</t>
  </si>
  <si>
    <t>Pointe historique pendant la période tarifaire de pointe</t>
  </si>
  <si>
    <t>Pointe du mois pendant la période tarifaire de pointe</t>
  </si>
  <si>
    <t>Puissance nette développable des installations de production  ≤ 10 kVA (kWe)</t>
  </si>
  <si>
    <t>kW pointe mensuelle moyenne</t>
  </si>
  <si>
    <t>Injection Grands postes Elia/RTE (kWh) (signe négatif)</t>
  </si>
  <si>
    <t>Tous niveaux de tension</t>
  </si>
  <si>
    <t>Estimation des volumes et puissances - Synthèse</t>
  </si>
  <si>
    <t>Estimation des volumes et puissances - Tarifs d'injection</t>
  </si>
  <si>
    <t>TAB3.1</t>
  </si>
  <si>
    <t>TAB3.2</t>
  </si>
  <si>
    <t>TAB3.3</t>
  </si>
  <si>
    <t>TAB4.1.1</t>
  </si>
  <si>
    <t>TAB4.2.1</t>
  </si>
  <si>
    <t>TAB4.3.1</t>
  </si>
  <si>
    <t>TAB4.4.1</t>
  </si>
  <si>
    <t>TAB4.5.1</t>
  </si>
  <si>
    <t>TAB4.2.2</t>
  </si>
  <si>
    <t>TAB4.1.2</t>
  </si>
  <si>
    <t>TAB4.3.2</t>
  </si>
  <si>
    <t>TAB4.4.2</t>
  </si>
  <si>
    <t>TAB4.5.2</t>
  </si>
  <si>
    <t>TAB 3, TAB 3.1, TAB 3.2 et TAB 3.3</t>
  </si>
  <si>
    <t>TAB 3, TAB 3.2 et TAB 3.3</t>
  </si>
  <si>
    <t>KWh (heures creuses)</t>
  </si>
  <si>
    <t>KWh (heures pleines)</t>
  </si>
  <si>
    <t>KWh (heures normales)</t>
  </si>
  <si>
    <t>TAB4.6</t>
  </si>
  <si>
    <t>Tarif de prélèvement BT (EUR/kWh) | Distribution</t>
  </si>
  <si>
    <t>Tarif de prélèvement BT (EUR/kWh) | Transport</t>
  </si>
  <si>
    <t>Différence observée</t>
  </si>
  <si>
    <t>Hypothèse de production en (kWh/kWe)</t>
  </si>
  <si>
    <t>Annexe 13</t>
  </si>
  <si>
    <t>Tarifs d'injection</t>
  </si>
  <si>
    <t>Les informations relatives au "benchmark" réalisé par les GRD pour les tarifs d'injection</t>
  </si>
  <si>
    <t>Volume soumis à l'exonération de redevance voirie</t>
  </si>
  <si>
    <t>Heures pleines</t>
  </si>
  <si>
    <t>Ce tableau présente l'estimation des produits issus des tarifs périodiques d'injection par niveau de tension pour chaque année de la période régulatoire. Ce tableau se complète automatiquement sur base des données des tableaux 3.3, 5.1, 5.2, 5.3, 5.4 et 5.5.</t>
  </si>
  <si>
    <t>Coefficient de dégressivité</t>
  </si>
  <si>
    <t>Revenu autorisé après déduction des recettes relatives aux tarifs d'injection</t>
  </si>
  <si>
    <t>Le détail des coûts nets (après déduction des produits/gains) imputés à l'injection renseignés au tableau 6</t>
  </si>
  <si>
    <t>Recettes relatives aux tarifs d'injection</t>
  </si>
  <si>
    <t>TOTAL coûts imputés aux tarifs de prélèvement</t>
  </si>
  <si>
    <t>Ce tableau présente la synthèse du revenu autorisé par tarif et par niveau de tension pour chaque année de la période régulatoire. A l'exception  des recettes issues des tarifs d'injection qui proviennent du tableau 5, les coûts  de chaque niveau de tension proviennent automatiquement du tableau 1. Les recettes issues des tarifs d'injection sont déduits des coûts imputés au tarif d'utilisation du réseau de distribution de chaque niveau de tension.</t>
  </si>
  <si>
    <t>Tarif attendu (EUR/kWe)</t>
  </si>
  <si>
    <t>Tarif proposé (EUR/kWe)</t>
  </si>
  <si>
    <t>Contrôle calcul tarif capacitaire prosumers</t>
  </si>
  <si>
    <t>TAB 6</t>
  </si>
  <si>
    <t>Ce tableau établit la réconciliation entre les charges et les produits de prélèvement et d'injection. Ce tableau se complète automatiquement sur base des tableaux 2, 4.1.2, 4.2.2, 4.3.2, 4.4.2 et 4.5.2 pour le prélèvement. Pour l'injection, les produits proviennent du tableau 5 et les coûts doivent être renseignés par le GRD. Le détail des coûts nets (après déduction des produits/gains) imputés à l'injection est repris à l'Annexe 5.</t>
  </si>
  <si>
    <t>Charges de pension non-capitalisées</t>
  </si>
  <si>
    <t>Somme de la moyenne des pointes historiques (kW)</t>
  </si>
  <si>
    <t>Somme de la moyenne des pointes mensuelles (kW)</t>
  </si>
  <si>
    <t># Nom du GRD</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</si>
  <si>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lister et détailler chaque modification apportée au modèle de rapport dans un onglet supplémentaire intitulé "TAB corrections".</t>
  </si>
  <si>
    <t>BUDGET 2024</t>
  </si>
  <si>
    <t>BUDGET 2025</t>
  </si>
  <si>
    <t>BUDGET 2026</t>
  </si>
  <si>
    <t>BUDGET 2027</t>
  </si>
  <si>
    <t>BUDGET 2028</t>
  </si>
  <si>
    <t>Tarifs de prélèvement 2024</t>
  </si>
  <si>
    <t>Synthèse des produits prévisionnels issus des tarifs de prélèvement 2024</t>
  </si>
  <si>
    <t>Tarifs de prélèvement 2025</t>
  </si>
  <si>
    <t>Synthèse des produits prévisionnels issus des tarifs de prélèvement 2025</t>
  </si>
  <si>
    <t>Tarifs de prélèvement 2026</t>
  </si>
  <si>
    <t>Synthèse des produits prévisionnels issus des tarifs de prélèvement 2026</t>
  </si>
  <si>
    <t>Tarifs de prélèvement 2027</t>
  </si>
  <si>
    <t>Synthèse des produits prévisionnels issus des tarifs de prélèvement 2027</t>
  </si>
  <si>
    <t>Tarifs de prélèvement 2028</t>
  </si>
  <si>
    <t>Synthèse des produits prévisionnels issus des tarifs de prélèvement 2028</t>
  </si>
  <si>
    <t>Tarifs d'injection 2024</t>
  </si>
  <si>
    <t>Tarifs d'injection 2025</t>
  </si>
  <si>
    <t>Tarifs d'injection 2026</t>
  </si>
  <si>
    <t>Tarifs d'injection 2027</t>
  </si>
  <si>
    <t>Tarifs d'injection 2028</t>
  </si>
  <si>
    <t>Réalité 2021</t>
  </si>
  <si>
    <t>Budget 2024</t>
  </si>
  <si>
    <t>Budget 2025</t>
  </si>
  <si>
    <t>Budget 2026</t>
  </si>
  <si>
    <t>Budget 2027</t>
  </si>
  <si>
    <t>Budget 2028</t>
  </si>
  <si>
    <t>BT &gt; 56 kVA</t>
  </si>
  <si>
    <r>
      <t xml:space="preserve">BT </t>
    </r>
    <r>
      <rPr>
        <sz val="8"/>
        <color theme="0"/>
        <rFont val="Calibri"/>
        <family val="2"/>
      </rPr>
      <t>≤</t>
    </r>
    <r>
      <rPr>
        <sz val="7.2"/>
        <color theme="0"/>
        <rFont val="Trebuchet MS"/>
        <family val="2"/>
      </rPr>
      <t xml:space="preserve"> 56 kVA R3</t>
    </r>
  </si>
  <si>
    <t>BT ≤ 56 kVA R3</t>
  </si>
  <si>
    <t>Heures du matin (kWh)</t>
  </si>
  <si>
    <t>Heures solaires (kWh)</t>
  </si>
  <si>
    <t>Heures du soir (kWh)</t>
  </si>
  <si>
    <t>Heures de nuit (kWh)</t>
  </si>
  <si>
    <t>Somme des kW prélevés &gt;10 kW durant la période tarifaire de pointe (kW)</t>
  </si>
  <si>
    <t>Puissance nette développable des installations de production  ≤ 10 kVA (kWe) auxquelles le tarif prosumer va s'appliquer</t>
  </si>
  <si>
    <t>Injection &gt;10kVA</t>
  </si>
  <si>
    <t>Estimation des volumes et puissances - Tarifs de prélèvement avec facturation du terme capacitaire</t>
  </si>
  <si>
    <t>Estimation des volumes et puissances - Tarifs de prélèvement sans facturation du terme capacitaire</t>
  </si>
  <si>
    <t>Charge fiscale résultant de l'application de l'impôt des sociétés sur la marge bénéficiaire équitable</t>
  </si>
  <si>
    <t>Marge équitable RAB hors PV de réévaluation</t>
  </si>
  <si>
    <t>Marge équitable PV de réévaluation</t>
  </si>
  <si>
    <t xml:space="preserve">Soldes régulatoires déjà affectés </t>
  </si>
  <si>
    <t>Soldes régulatoires approuvés à affecter</t>
  </si>
  <si>
    <t>TOTAL RA approuvé</t>
  </si>
  <si>
    <t>Capacité permanente (annuelle) **</t>
  </si>
  <si>
    <t xml:space="preserve">                          - Prélèvement -</t>
  </si>
  <si>
    <t>Avec facturation du terme capacitaire</t>
  </si>
  <si>
    <t>Sans facturation du terme capacitaire</t>
  </si>
  <si>
    <t>Raccordements    &gt; 56 kVA</t>
  </si>
  <si>
    <r>
      <t xml:space="preserve">Raccordements   </t>
    </r>
    <r>
      <rPr>
        <sz val="8"/>
        <color theme="1"/>
        <rFont val="Calibri"/>
        <family val="2"/>
      </rPr>
      <t>≤</t>
    </r>
    <r>
      <rPr>
        <sz val="8"/>
        <color theme="1"/>
        <rFont val="Arial"/>
        <family val="2"/>
      </rPr>
      <t xml:space="preserve"> 56 kVA (R3)</t>
    </r>
  </si>
  <si>
    <t>Tous raccordements</t>
  </si>
  <si>
    <t>a. Pour les raccordements &gt; 56 kVA</t>
  </si>
  <si>
    <t>Pointe historique</t>
  </si>
  <si>
    <t>EUR/kW</t>
  </si>
  <si>
    <t>E210</t>
  </si>
  <si>
    <t>-</t>
  </si>
  <si>
    <t xml:space="preserve">Pointe du mois </t>
  </si>
  <si>
    <t>b. Pour les raccordements BT ≤ 56 kVA</t>
  </si>
  <si>
    <t>Pointes ≤ 10kW pendant la période tarifaire de pointe</t>
  </si>
  <si>
    <t>Pointes &gt; 10kW pendant la période tarifaire de pointe</t>
  </si>
  <si>
    <t>B. Terme prosumer</t>
  </si>
  <si>
    <t>EUR/kWe</t>
  </si>
  <si>
    <t>E260</t>
  </si>
  <si>
    <t>C. Terme fixe</t>
  </si>
  <si>
    <t>EUR/an</t>
  </si>
  <si>
    <t>E270</t>
  </si>
  <si>
    <r>
      <t>D. Terme proportionnel</t>
    </r>
    <r>
      <rPr>
        <sz val="8"/>
        <color indexed="8"/>
        <rFont val="Arial"/>
        <family val="2"/>
      </rPr>
      <t xml:space="preserve"> </t>
    </r>
  </si>
  <si>
    <t>a. 4 plages horaires</t>
  </si>
  <si>
    <t>Heures du matin</t>
  </si>
  <si>
    <t>EUR/kWh</t>
  </si>
  <si>
    <t>Heures solaires</t>
  </si>
  <si>
    <t>Heures du soir</t>
  </si>
  <si>
    <t>Heures de nuit</t>
  </si>
  <si>
    <t>b. 2 plages horaires</t>
  </si>
  <si>
    <t>c. 1 plage horaire</t>
  </si>
  <si>
    <t xml:space="preserve">Heures normales </t>
  </si>
  <si>
    <t>d. Compteur spécifique exclusif de nuit</t>
  </si>
  <si>
    <r>
      <rPr>
        <b/>
        <u/>
        <sz val="8"/>
        <color theme="1"/>
        <rFont val="Arial"/>
        <family val="2"/>
      </rPr>
      <t>II. Tarif pour les obligations de service public</t>
    </r>
    <r>
      <rPr>
        <sz val="8"/>
        <color theme="1"/>
        <rFont val="Arial"/>
        <family val="2"/>
      </rPr>
      <t xml:space="preserve"> </t>
    </r>
  </si>
  <si>
    <t>E410</t>
  </si>
  <si>
    <t>EUR/kVArh</t>
  </si>
  <si>
    <t>Pointe du mois</t>
  </si>
  <si>
    <t>a.  Pour les raccordements &gt; 56 kVA</t>
  </si>
  <si>
    <t xml:space="preserve">D. Terme proportionnel </t>
  </si>
  <si>
    <t>du 01.01.2024 au 31.12.2024</t>
  </si>
  <si>
    <t>du 01.01.2025 au 31.12.2025</t>
  </si>
  <si>
    <t>du 01.01.2026 au 31.12.2026</t>
  </si>
  <si>
    <t>du 01.01.2027 au 31.12.2027</t>
  </si>
  <si>
    <t>du 01.01.2028 au 31.12.2028</t>
  </si>
  <si>
    <t>Coefficient (100%-40,26%)</t>
  </si>
  <si>
    <t>TAB7.5</t>
  </si>
  <si>
    <t>Année 2024</t>
  </si>
  <si>
    <t>Année 2025</t>
  </si>
  <si>
    <t>Année 2026</t>
  </si>
  <si>
    <t>Année 2027</t>
  </si>
  <si>
    <t>Année 2028</t>
  </si>
  <si>
    <t>kWh (Heures du matin)</t>
  </si>
  <si>
    <t>kWh (Heures solaires)</t>
  </si>
  <si>
    <t>kWh (Heures du soir)</t>
  </si>
  <si>
    <t>kWh (Heures de nuit)</t>
  </si>
  <si>
    <t>Total repris dans la dernière proposition tarifaire 2023 (y inlcus éventuelle affectation des soldes)</t>
  </si>
  <si>
    <t>Impact annuel 2024 vs. 2023</t>
  </si>
  <si>
    <t>Impact annuel 2024 vs. 2023 (%)</t>
  </si>
  <si>
    <t>Total proposition tarif 2024</t>
  </si>
  <si>
    <t>Impact annuel 2025 vs. 2024</t>
  </si>
  <si>
    <t>Impact annuel 2025 vs. 2024 (%)</t>
  </si>
  <si>
    <t>Impact annuel 2026 vs. 2025</t>
  </si>
  <si>
    <t>Impact annuel 2026 vs. 2025 (%)</t>
  </si>
  <si>
    <t>Impact annuel 2027 vs. 2026</t>
  </si>
  <si>
    <t>Impact annuel 2027 vs. 2026 (%)</t>
  </si>
  <si>
    <t>Total proposition tarif 2025</t>
  </si>
  <si>
    <t>Total proposition tarif 2026</t>
  </si>
  <si>
    <t>Total proposition tarif 2027</t>
  </si>
  <si>
    <t>Impact annuel 2028 vs. 2027</t>
  </si>
  <si>
    <t>Impact annuel 2028 vs. 2027 (%)</t>
  </si>
  <si>
    <t>3500 kWh - 4 plages</t>
  </si>
  <si>
    <t>KWh (heures exclusif nuit)</t>
  </si>
  <si>
    <r>
      <rPr>
        <sz val="8"/>
        <color theme="1"/>
        <rFont val="Calibri"/>
        <family val="2"/>
      </rPr>
      <t>∑</t>
    </r>
    <r>
      <rPr>
        <sz val="8"/>
        <color theme="1"/>
        <rFont val="Trebuchet MS"/>
        <family val="2"/>
      </rPr>
      <t xml:space="preserve"> kW prélevés &gt;10 kW</t>
    </r>
  </si>
  <si>
    <t>5000 kWh - 4 plages</t>
  </si>
  <si>
    <t>5000 kWh - 2 plages</t>
  </si>
  <si>
    <t>5000 kWh - 1 plage</t>
  </si>
  <si>
    <t>PAC air-rad - 4 plages</t>
  </si>
  <si>
    <t>PAC air-rad - 2 plages</t>
  </si>
  <si>
    <t>PAC air-rad - 1 plage</t>
  </si>
  <si>
    <t>VE2 - 4 plages</t>
  </si>
  <si>
    <t>VE2 - 2 plages</t>
  </si>
  <si>
    <t>VE3 - 4 plages</t>
  </si>
  <si>
    <t>VE3 - 2 plages</t>
  </si>
  <si>
    <t>PAC air-rad-ECS + VE2 - 4 plages</t>
  </si>
  <si>
    <t>PAC air-rad-ECS + VE2 - 2 plages</t>
  </si>
  <si>
    <t>PAC air-rad-ECS + VE3 - 4 plages</t>
  </si>
  <si>
    <t>PAC air-rad-ECS + VE3 - 2 plages</t>
  </si>
  <si>
    <t>Avec déplacement de charge</t>
  </si>
  <si>
    <t>TAB4.7</t>
  </si>
  <si>
    <t>Contrôle des tensions tarifaires</t>
  </si>
  <si>
    <t>Tarifs 2024</t>
  </si>
  <si>
    <t>Tarifs 2023</t>
  </si>
  <si>
    <t>tarif heures pleines/tarif heures creuses</t>
  </si>
  <si>
    <t>tarif heures creuses/tarif heures pleines</t>
  </si>
  <si>
    <t>tarif heures normales/tarif heures pleines</t>
  </si>
  <si>
    <t>tarif exclusif de nuit/tarif heures creuses</t>
  </si>
  <si>
    <t>Tarifs 2025</t>
  </si>
  <si>
    <t>Tarifs 2028</t>
  </si>
  <si>
    <t>Tarifs 2027</t>
  </si>
  <si>
    <t>Tarifs 2026</t>
  </si>
  <si>
    <t>Ce tableau permet de contrôler les tensions tarifaires appliquées entre les plages horaires. A cette fin, le GRD renseigne les tensions tarifaires appliquées à ses tarifs de prélèvements relatifs à l'année 2023. Les tensions tarifaires pour les années 2024 à 2028 proviennent automatiquement des grilles tarifaires.</t>
  </si>
  <si>
    <t>TAB4.8</t>
  </si>
  <si>
    <t>Contrôle des tarifs capacitaires</t>
  </si>
  <si>
    <t>TOTAL coûts imputés au terme capacitaire (BT &gt; 56 kVA)</t>
  </si>
  <si>
    <t>TOTAL coûts imputés à la pointe historique (BT &gt; 56 kVA)</t>
  </si>
  <si>
    <t>TOTAL coûts imputés à la pointe du mois (BT &gt; 56 kVA)</t>
  </si>
  <si>
    <t>Tarif pour la pointe historique (1ère itération)</t>
  </si>
  <si>
    <t>Tarif pour la pointe du mois (1ère itération)</t>
  </si>
  <si>
    <t>Ce tableau présente la répartition du revenu autorisé par niveau de tension et ce, pour chaque année de la période régulatoire. Le GRD renseigne le revenu autorisé approuvé repris au tableau 8 de la proposition de revenu autorisé pour chaque année de la période régulatoire et le réparti par niveau de tension. Le GRD justifie les clés de répartition utilisées pour cette ventilation en annexe 1 du modèle de rapport.</t>
  </si>
  <si>
    <t>TAB3 : Ce tableau reprend, par niveau de tension et en distinguant l’injection et le prélèvement, les données suivantes : 
- le nombre de codes EAN 
- les données relatives aux volumes distribués sur le réseau 
- les données relatives aux pointes de puissance 
- les données relatives aux puissances nettes développables des installations de production des prosumers 
- les données relatives aux capacités permanentes d’injection
- les données relatives aux quantités d'énergie réactive
Ces informations sont complétées pour la réalité 2021 ainsi que pour les budgets des années 2024 à 2028.   
Le tableau est alimenté automatiquement par les tableaux de détail TAB3.1, TAB 3.2 et TAB3.3.
Le GRD détaille les hypothèses prises en compte de manière exhaustive aux annexes 3 et 4.</t>
  </si>
  <si>
    <r>
      <t xml:space="preserve">Ce tableau reprend les différentes variables relatives aux </t>
    </r>
    <r>
      <rPr>
        <b/>
        <u/>
        <sz val="8"/>
        <rFont val="Trebuchet MS"/>
        <family val="2"/>
      </rPr>
      <t>prélèvements</t>
    </r>
    <r>
      <rPr>
        <sz val="8"/>
        <rFont val="Trebuchet MS"/>
        <family val="2"/>
      </rPr>
      <t xml:space="preserve"> des URD </t>
    </r>
    <r>
      <rPr>
        <b/>
        <u/>
        <sz val="8"/>
        <rFont val="Trebuchet MS"/>
        <family val="2"/>
      </rPr>
      <t>auxquels le terme capacitaire n'est pas facturé</t>
    </r>
    <r>
      <rPr>
        <b/>
        <sz val="8"/>
        <rFont val="Trebuchet MS"/>
        <family val="2"/>
      </rPr>
      <t>.</t>
    </r>
    <r>
      <rPr>
        <sz val="8"/>
        <rFont val="Trebuchet MS"/>
        <family val="2"/>
      </rPr>
      <t xml:space="preserve">
Le GRD renseigne les données suivantes pour l'année 2021 ainsi que les prévisions pour les années 2024 à 2028 et ce par niveau de tension :
- le nombre d'EAN;
- les volumes d'électricité prélevés ;
- les volumes exonérés de la redevance de voirie;
- la somme des puissances nettes développables des installations de production dont la puissance est inférieure ou égale à 10 kVA;
- la quantité d'énergie réactive.
</t>
    </r>
  </si>
  <si>
    <t>Ce tableau reprend les différentes variables relatives à l'injection
Le GRD renseigne les données suivantes pour l'année 2021 ainsi que les prévisions pour les années 2024 à 2028 et ce par niveau de tension:
- le nombre d'EAN en injection  ;
- les volumes d'électricité injectés ;
- la somme des capacités permanentes d'injection des producteurs.</t>
  </si>
  <si>
    <t>Ce tableau reprend la grille des tarifs périodiques de prélèvement d'électricité de l'année 2024. Seules les cases renseignées avec un "V" peuvent être complétées. Cette grille doit être identique à la grille transmise à l'annexe 8.</t>
  </si>
  <si>
    <t>Ce tableau présente l'estimation des produits issus des tarifs périodiques de prélèvement par niveau de tension pour l'année 2024. Ce tableau se complète automatiquement sur base des données des tableaux 3.1, 3.2 et 4.1.1.</t>
  </si>
  <si>
    <t>Ce tableau reprend la grille des tarifs périodiques de prélèvement d'électricité de l'année 2025. Seules les cases renseignées avec un "V" peuvent être complétées. Cette grille doit être identique à la grille transmise à l'annexe 8.</t>
  </si>
  <si>
    <t>Ce tableau présente l'estimation des produits issus des tarifs périodiques de prélèvement par niveau de tension pour l'année 2025. Ce tableau se complète automatiquement sur base des données des tableaux 3.1, 3.2 et 4.2.1.</t>
  </si>
  <si>
    <t>Ce tableau reprend la grille des tarifs périodiques de prélèvement d'électricité de l'année 2026. Seules les cases renseignées avec un "V" peuvent être complétées. Cette grille doit être identique à la grille transmise à l'annexe 8.</t>
  </si>
  <si>
    <t>Ce tableau présente l'estimation des produits issus des tarifs périodiques de prélèvement par niveau de tension pour l'année 2026. Ce tableau se complète automatiquement sur base des données des tableaux 3.1, 3.2 et 4.3.1.</t>
  </si>
  <si>
    <t>Ce tableau reprend la grille des tarifs périodiques de prélèvement d'électricité de l'année 2027. Seules les cases renseignées avec un "V" peuvent être complétées. Cette grille doit être identique à la grille transmise à l'annexe 8.</t>
  </si>
  <si>
    <t>Ce tableau présente l'estimation des produits issus des tarifs périodiques de prélèvement par niveau de tension pour l'année 2027. Ce tableau se complète automatiquement sur base des données des tableaux 3.1, 3.2 et 4.4.1.</t>
  </si>
  <si>
    <t>Ce tableau reprend la grille des tarifs périodiques de prélèvement d'électricité de l'année 2028. Seules les cases renseignées avec un "V" peuvent être complétées. Cette grille doit être identique à la grille transmise à l'annexe 8.</t>
  </si>
  <si>
    <t>Ce tableau présente l'estimation des produits issus des tarifs périodiques de prélèvement par niveau de tension pour l'année 2028. Ce tableau se complète automatiquement sur base des données des tableaux 3.1, 3.2 et 4.5.1.</t>
  </si>
  <si>
    <t>Ce tableau reprend la grille des tarifs périodiques d'injection de l'année 2024. Seules les cases renseignées avec un "V" peuvent être complétées. Cette grille doit être identique à la grille transmise à l'annexe 8.</t>
  </si>
  <si>
    <t>Ce tableau reprend la grille des tarifs périodiques d'injection de l'année 2025. Seules les cases renseignées avec un "V" peuvent être complétées. Cette grille doit être identique à la grille transmise à l'annexe 8.</t>
  </si>
  <si>
    <t>Ce tableau reprend la grille des tarifs périodiques d'injection de l'année 2026. Seules les cases renseignées avec un "V" peuvent être complétées. Cette grille doit être identique à la grille transmise à l'annexe 8.</t>
  </si>
  <si>
    <t>Ce tableau reprend la grille des tarifs périodiques d'injection de l'année 2027. Seules les cases renseignées avec un "V" peuvent être complétées. Cette grille doit être identique à la grille transmise à l'annexe 8.</t>
  </si>
  <si>
    <t>Ce tableau reprend la grille des tarifs périodiques d'injection de l'année 2028. Seules les cases renseignées avec un "V" peuvent être complétées. Cette grille doit être identique à la grille transmise à l'annexe 8.</t>
  </si>
  <si>
    <t>TAB3.1.1</t>
  </si>
  <si>
    <t>Estimation des puissances mensuelles - Tarifs de prélèvement avec facturation du terme capacitaire</t>
  </si>
  <si>
    <t>Mois</t>
  </si>
  <si>
    <t xml:space="preserve">Janvier </t>
  </si>
  <si>
    <t>Février</t>
  </si>
  <si>
    <t>Mars</t>
  </si>
  <si>
    <t>Avril</t>
  </si>
  <si>
    <t>Mai</t>
  </si>
  <si>
    <t>Juin</t>
  </si>
  <si>
    <t>Juillet</t>
  </si>
  <si>
    <t>Août</t>
  </si>
  <si>
    <t>Septembre</t>
  </si>
  <si>
    <t>Octobre</t>
  </si>
  <si>
    <t>Novembre</t>
  </si>
  <si>
    <t>Décembre</t>
  </si>
  <si>
    <t>Estimation des recettes pour la pointe historique (1ère itération)</t>
  </si>
  <si>
    <t>Estimation des recettes pour la pointe du mois (1ère itération)</t>
  </si>
  <si>
    <t>Estimation des recettes pour le terme capacitaire (1ère itération)</t>
  </si>
  <si>
    <t>Calcul du coefficient de correction</t>
  </si>
  <si>
    <t>Tarif pour la pointe historique (2ème itération)</t>
  </si>
  <si>
    <t>Tarif pour la pointe du mois (2ème itération)</t>
  </si>
  <si>
    <t>Estimation des recettes pour la pointe historique (2ème itération)</t>
  </si>
  <si>
    <t>Estimation des recettes pour la pointe du mois (2ème itération)</t>
  </si>
  <si>
    <t>Estimation des recettes pour le terme capacitaire (2ème itération)</t>
  </si>
  <si>
    <t>Tarif pour la pointe historique - grille tarifaire</t>
  </si>
  <si>
    <t>Tarif pour la pointe du mois - grille tarifaire</t>
  </si>
  <si>
    <t>Ce tableau reprend, pour les niveau de tension T-MT, MT, T-BT et BT&gt;56kVA 
          * la somme, pour l'ensemble des URD du niveau de tension, des pointes historiques établies pour chaque mois de l'année concernée. Pour chaque mois, la pointe historique d'un URD correspond à la plus haute des pointes de puissance à facturer des onze derniers mois précédant le mois concerné.  
          * la somme, pour l'ensemble des URD du niveau de tension, des pointes du mois établies pour chaque mois de l'année concernée. Pour chaque mois, la pointe du mois d'un URD correspond à la pointe de puissance à facturer du mois de concerné  ;</t>
  </si>
  <si>
    <t>Ce tableau permet de contrôler l'établissement des tarifs capacitaire. A cette fin, le GRD renseigne les coûts qui doivent être couverts par les recettes issues de la fcaturation du terme capacitaire, pour chaque année et chaque niveau de tension. Les autres données sont complétées automatiquement.</t>
  </si>
  <si>
    <t>Ce tableau permet de contrôler le calcul du tarif prosumers des années 2024 à 2028 sur la base des hypothèses définies à l'article 71 de la méthodologie tarifaire et des tarifs de transport et de distribution applicables. A cette fin, le GRD renseigne les derniers tarifs de transport validés par la CWaPE au moment de l'établissement de la proposition de tarifs. Les tarifs de distribution proviennent automatiquement des grilles tarifaires.</t>
  </si>
  <si>
    <t>Un fichier excel permettant la comparaison des tarifs non-périodiques de la période régulatoire avec ceux de l'année 2023 ainsi qu'une note explicative détaillant et justifiant les modifications proposées.</t>
  </si>
  <si>
    <t>Évolution (en % par rapport à l'année antérieure)</t>
  </si>
  <si>
    <t>Évolution 2024/2021 (%)</t>
  </si>
  <si>
    <t>Évolution 2025/2024 (%)</t>
  </si>
  <si>
    <t>Évolution 2026/2025 (%)</t>
  </si>
  <si>
    <t>Évolution 2027/2026 (%)</t>
  </si>
  <si>
    <t>Évolution 2028/2027 (%)</t>
  </si>
  <si>
    <t>Modèle de rapport - Proposition de tarifs périodiques et non-périodiques  - Électricité
Période régulatoire 2024 - 2028</t>
  </si>
  <si>
    <t>Énergie réactive</t>
  </si>
  <si>
    <t>Énergie réactive en kVarh</t>
  </si>
  <si>
    <t>Total de l'année précédente</t>
  </si>
  <si>
    <t>I. Tarif pour l'utilisation du réseau de distribution après dégressivité</t>
  </si>
  <si>
    <t>TOTAL avant application d'une éventuelle dégressivité</t>
  </si>
  <si>
    <t>Le descriptif technico-administratif des tarifs</t>
  </si>
  <si>
    <t>Une note explicative contenant les hypothèses, les méthodes de calculs et les calculs sous-jacents à la déterminiation des tarifs non-périodiques décrivant les méthodes de calcul des tarifs non-périodiques</t>
  </si>
  <si>
    <t>Les modalités générales</t>
  </si>
  <si>
    <t>Les modalités spécifiques, y compris le ou les éventuels règlements établis dans le cadre des prestations non-périodiques, les droits et devoirs des différentes parties, les limites de propriétés,…</t>
  </si>
  <si>
    <t>Annexe 10</t>
  </si>
  <si>
    <t>Annexe 14</t>
  </si>
  <si>
    <t>Les tarifs non-périodiques de chaque année de la période régulatoire sous format directement publiable en cas d'approbation (Excel/Word + PDF), y compris ses annexes.</t>
  </si>
  <si>
    <r>
      <t xml:space="preserve">Ce tableau reprend les différentes variables relatives aux </t>
    </r>
    <r>
      <rPr>
        <b/>
        <u/>
        <sz val="8"/>
        <rFont val="Trebuchet MS"/>
        <family val="2"/>
      </rPr>
      <t>prélèvements</t>
    </r>
    <r>
      <rPr>
        <sz val="8"/>
        <rFont val="Trebuchet MS"/>
        <family val="2"/>
      </rPr>
      <t xml:space="preserve"> des URD </t>
    </r>
    <r>
      <rPr>
        <b/>
        <u/>
        <sz val="8"/>
        <rFont val="Trebuchet MS"/>
        <family val="2"/>
      </rPr>
      <t>auxquels le terme capacitaire est facturé</t>
    </r>
    <r>
      <rPr>
        <b/>
        <sz val="8"/>
        <rFont val="Trebuchet MS"/>
        <family val="2"/>
      </rPr>
      <t>.</t>
    </r>
    <r>
      <rPr>
        <sz val="8"/>
        <rFont val="Trebuchet MS"/>
        <family val="2"/>
      </rPr>
      <t xml:space="preserve">
Le GRD renseigne les données suivantes pour l'année 2021 ainsi que les prévisions pour les années 2024 à 2028 et ce, par niveau de tension, en distinguant, le cas échéant, les raccordements &gt; et </t>
    </r>
    <r>
      <rPr>
        <sz val="8"/>
        <rFont val="Calibri"/>
        <family val="2"/>
      </rPr>
      <t>≤ à 56 kVA pour la BT</t>
    </r>
    <r>
      <rPr>
        <sz val="8"/>
        <rFont val="Trebuchet MS"/>
        <family val="2"/>
      </rPr>
      <t xml:space="preserve">:
- le nombre d'EAN ;
- les volumes d'électricité prélevés, par plage horaire ;
- les volumes exonérés de la redevance de voirie ;
- </t>
    </r>
    <r>
      <rPr>
        <b/>
        <sz val="8"/>
        <rFont val="Trebuchet MS"/>
        <family val="2"/>
      </rPr>
      <t>pour les niveau de tension T-MT, MT, T-BT et BT&gt;56kVA ;</t>
    </r>
    <r>
      <rPr>
        <sz val="8"/>
        <color rgb="FFFF0000"/>
        <rFont val="Trebuchet MS"/>
        <family val="2"/>
      </rPr>
      <t xml:space="preserve">
      </t>
    </r>
    <r>
      <rPr>
        <sz val="8"/>
        <rFont val="Trebuchet MS"/>
        <family val="2"/>
      </rPr>
      <t xml:space="preserve">    * la somme, pour l'ensemble des URD du niveau de tension, de la moyenne des pointes historiques établies pour chaque mois de l'année concernée. Pour chaque mois, la pointe historique correspond à la plus haute des pointes de puissance à facturer des onze derniers mois précédant le mois concerné. Ces valeurs sont calculées automatiquement sur la base du TAB3.1.1 ;  
          * la somme, pour l'ensemble des URD du niveau de tension, de la moyenne des pointes du mois établies pour chaque mois de l'année concernée. Pour chaque mois, la pointe du mois correspond à la pointe de puissance à facturer du mois de concerné. Ces valeurs sont calculées automatiquement sur la base du TAB3.1.1  ;
- </t>
    </r>
    <r>
      <rPr>
        <b/>
        <sz val="8"/>
        <rFont val="Trebuchet MS"/>
        <family val="2"/>
      </rPr>
      <t>pour le niveau de tension BT≤ 56kVA</t>
    </r>
    <r>
      <rPr>
        <sz val="8"/>
        <rFont val="Trebuchet MS"/>
        <family val="2"/>
      </rPr>
      <t>, la somme des kW prélevés au dela des 10 premiers kW de puissance appellée par les URD en régime de comptage R3 durant la période tarifaire de pointe ;
- la quantité d'énergie réactive.</t>
    </r>
  </si>
  <si>
    <t>Conformément à l'article 120 de la méthodologie tarifaire 2024-2028, la proposition de tarifs périodiques et de tarifs non-périodiques est déposée à la CWaPE au plus tard le 1er septembre 2023 en cas d'approbation du revenu autorisé endéans le 15 juin 2023 ou au plus tard le 15 novembre 2023 en cas d'approbation du revenu autorisé endéans le 15 octobre 2023 (conformément à l'artcile 121). La proposition de tarifs est transmise en un exemplaire par porteur avec accusé de réception ainsi que sur support électronique. La proposition de tarifs comprend obligatoirement le présent modèle de rapport au format Excel, vierge de toute liaison avec d'autres fichiers qui ne seraient pas transmis à la CWaPE ainsi que l'ensemble des annexes listées au TAB A.</t>
  </si>
  <si>
    <t>TMT1</t>
  </si>
  <si>
    <t>TMT2</t>
  </si>
  <si>
    <t>TMT3</t>
  </si>
  <si>
    <t>TMT4</t>
  </si>
  <si>
    <t xml:space="preserve">CLIENT-TYPE EUROSTAT </t>
  </si>
  <si>
    <t>CLIENT-TYPE CWaPE</t>
  </si>
  <si>
    <t>TMT5</t>
  </si>
  <si>
    <t>TMT6</t>
  </si>
  <si>
    <t>TMT7</t>
  </si>
  <si>
    <t>TMT8</t>
  </si>
  <si>
    <t>MT1</t>
  </si>
  <si>
    <t>MT2</t>
  </si>
  <si>
    <t>MT3</t>
  </si>
  <si>
    <t>MT4</t>
  </si>
  <si>
    <t>MT5</t>
  </si>
  <si>
    <t>MT6</t>
  </si>
  <si>
    <t>MT7</t>
  </si>
  <si>
    <t>MT8</t>
  </si>
  <si>
    <t>MT9</t>
  </si>
  <si>
    <t>MT10</t>
  </si>
  <si>
    <t>TBT1</t>
  </si>
  <si>
    <t>TBT2</t>
  </si>
  <si>
    <t>TBT3</t>
  </si>
  <si>
    <t>TBT4</t>
  </si>
  <si>
    <t>TBT5</t>
  </si>
  <si>
    <t>TBT6</t>
  </si>
  <si>
    <t>TBT7</t>
  </si>
  <si>
    <t>TBT8</t>
  </si>
  <si>
    <t>TBT9</t>
  </si>
  <si>
    <t>BT avec mesure de pointe</t>
  </si>
  <si>
    <t>signe négatif = créance tarifaire</t>
  </si>
  <si>
    <t>signe positif = dette tarifaire</t>
  </si>
  <si>
    <t xml:space="preserve">Soldes régulatoires des années 2008 à 2023 </t>
  </si>
  <si>
    <t>Solde régulatoire distribution</t>
  </si>
  <si>
    <t>Bonus restitué</t>
  </si>
  <si>
    <t>Total solde régulatoire</t>
  </si>
  <si>
    <t>Montant déjà affectés dans les tarifs de distribution</t>
  </si>
  <si>
    <t>Année d'affectation</t>
  </si>
  <si>
    <t>Solde régulatoire non affecté</t>
  </si>
  <si>
    <t>Total soldes régulatoires non affectés</t>
  </si>
  <si>
    <t xml:space="preserve">Proposition de montant à affecter </t>
  </si>
  <si>
    <t xml:space="preserve">Proposition d'affectation </t>
  </si>
  <si>
    <t>Solde régulatoire année N non affecté</t>
  </si>
  <si>
    <t>Soldes régulatoires des années précédentes déjà affectés aux revenus autorisés des années 2024 à 2028</t>
  </si>
  <si>
    <t>Montant à affecter aux revenus autorisés des années 2024 à 2028</t>
  </si>
  <si>
    <t>Total des montants affectés aux revenus autorisés 2024 à 2028</t>
  </si>
  <si>
    <t>Revenu autorisé budgété des années 2024 à 2028 (TAB1)</t>
  </si>
  <si>
    <t>Ratio (%) Montant à affecter/Revenu autorisé</t>
  </si>
  <si>
    <t>TAB1.1</t>
  </si>
  <si>
    <t>Proposition d'affectation des soldes régulatoires approuvés et non-affectés</t>
  </si>
  <si>
    <t>Le GRD renseigne dans le premier tableau le montant et l'affectation des soldes régulatoires des années antérieures à l'année 2023. Sur base de ces données, le montant du solde régulatoire des années antérieures non affecté est calculé. A ce montant, le GRD ajoute le montant des soldes régulatoires qu'il souhaite affecter (soldes déjà approuvés) afin de déterminer le montant total non affecté. Le GRD détermine la quote-part de ce montant qu'il souhaite affecter et propose une durée d'affectation du montant à affecter.</t>
  </si>
  <si>
    <t>PRÉNOM:</t>
  </si>
  <si>
    <t>Tél:</t>
  </si>
  <si>
    <t>TAB7.6</t>
  </si>
  <si>
    <t>BT1</t>
  </si>
  <si>
    <t>BT2</t>
  </si>
  <si>
    <t>Simulations des coûts de distribution pour les clients-types - niveau TMT</t>
  </si>
  <si>
    <t>Simulations des coûts de distribution pour les clients-types - niveau MT</t>
  </si>
  <si>
    <t>Simulations des coûts de distribution pour les clients-types - niveau TBT</t>
  </si>
  <si>
    <r>
      <t xml:space="preserve">Simulations des coûts de distribution pour les clients-types - niveau BT - Avec facturation du terme capacitaire - Raccordement </t>
    </r>
    <r>
      <rPr>
        <sz val="8"/>
        <color theme="1"/>
        <rFont val="Calibri"/>
        <family val="2"/>
      </rPr>
      <t>&gt;</t>
    </r>
    <r>
      <rPr>
        <sz val="8"/>
        <color theme="1"/>
        <rFont val="Trebuchet MS"/>
        <family val="2"/>
      </rPr>
      <t xml:space="preserve"> 56 kVA</t>
    </r>
  </si>
  <si>
    <t>Simulations des coûts de distribution pour les clients-types - niveau BT - Sans facturation du terme capacitaire</t>
  </si>
  <si>
    <r>
      <t xml:space="preserve">Simulations des coûts de distribution pour les clients-types - niveau BT - Avec facturation du terme capacitaire - Raccordement </t>
    </r>
    <r>
      <rPr>
        <sz val="8"/>
        <color theme="1"/>
        <rFont val="Calibri"/>
        <family val="2"/>
      </rPr>
      <t>≤</t>
    </r>
    <r>
      <rPr>
        <sz val="8"/>
        <color theme="1"/>
        <rFont val="Trebuchet MS"/>
        <family val="2"/>
      </rPr>
      <t xml:space="preserve"> 56 kVA</t>
    </r>
  </si>
  <si>
    <t xml:space="preserve">II. Tarif pour les obligations de service public </t>
  </si>
  <si>
    <t>E212</t>
  </si>
  <si>
    <t>E213</t>
  </si>
  <si>
    <t>Variables</t>
  </si>
  <si>
    <t>Écart</t>
  </si>
  <si>
    <t>Ce tableau présente les simulations des coûts de distribution pour les clients-types du niveau de tension TMT et ce, pour chaque année de la période régulatoire. Il montre également le pourcentage d'évolution des coûts de distribution d'une année par rapport à l'autre. A l'exception des coûts de distribution de l'année 2023 que le GRD doit renseigner, ce tableau se complète automatiquement sur la base des tableaux 4.1.2, 4.2.2, 4.3.2, 4.4.2 et 4.5.2.</t>
  </si>
  <si>
    <t>Ce tableau présente les simulations des coûts de distribution pour les clients-types du niveau de tension MT et ce, pour chaque année de la période régulatoire. Il montre également le pourcentage d'évolution des coûts de distribution d'une année par rapport à l'autre. A l'exception des coûts de distribution de l'année 2023 que le GRD doit renseigner, ce tableau se complète automatiquement sur la base des tableaux 4.1.2, 4.2.2, 4.3.2, 4.4.2 et 4.5.2.</t>
  </si>
  <si>
    <t>Ce tableau présente les simulations des coûts de distribution pour les clients-types du niveau de tension TBT et ce, pour chaque année de la période régulatoire. Il montre également le pourcentage d'évolution des coûts de distribution d'une année par rapport à l'autre. A l'exception des coûts de distribution de l'année 2023 que le GRD doit renseigner , ce tableau se complète automatiquement sur la base des tableaux 4.1.2, 4.2.2, 4.3.2, 4.4.2 et 4.5.2.</t>
  </si>
  <si>
    <t>Ce tableau présente les simulations des coûts de distribution pour les clients-types du niveau de tension BT auxquels le terme capacitaire n'est pas facturé et ce, pour chaque année de la période régulatoire. Il montre également le pourcentage d'évolution des coûts de distribution d'une année par rapport à l'autre. A l'exception des coûts de distribution de l'année 2023 que le GRD doit renseigner, ce tableau se complète automatiquement sur la base des tableaux 4.1.2, 4.2.2, 4.3.2, 4.4.2 et 4.5.2.</t>
  </si>
  <si>
    <t>Ce tableau présente les simulations des coûts de distribution pour les clients-types du niveau de tension BT en régime de comptage R3 et ce, pour chaque année de la période régulatoire. Il montre également le pourcentage d'évolution des coûts de distribution d'une année par rapport à l'autre. A l'exception des coûts de distribution de l'année 2023 que le GRD doit renseigner, ce tableau se complète automatiquement sur la base des tableaux 4.1.2, 4.2.2, 4.3.2, 4.4.2 et 4.5.2.</t>
  </si>
  <si>
    <t>Un fichier excel présentant les simulations des tarifs non périodiques pour divers types de raccordement (maison individuelle sans extension, maison individuelle avec extension, lotissement pour 5 maisons, lotissement pour 21 maisons, lotissement de 5 maisons individuelles avec renforcement, nouvel immeuble collectif de 5 appartements [réseau 400V], nouvel immeuble collectif de 21 appartements [réseau 400V], transformation de maison de maître en 5 appartements).</t>
  </si>
  <si>
    <t>Annexe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</si>
</sst>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quot;€&quot;\ * #,##0.00_ ;_ &quot;€&quot;\ * \-#,##0.00_ ;_ &quot;€&quot;\ * &quot;-&quot;??_ ;_ @_ "/>
    <numFmt numFmtId="165" formatCode="0.0000000"/>
    <numFmt numFmtId="166" formatCode="#,##0.0"/>
    <numFmt numFmtId="167" formatCode="#,##0.0000000"/>
    <numFmt numFmtId="168" formatCode="#,##0.00000"/>
  </numFmts>
  <fonts count="50" x14ac:knownFonts="1">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Trebuchet MS"/>
      <family val="2"/>
    </font>
    <font>
      <sz val="10"/>
      <color theme="0"/>
      <name val="Trebuchet MS"/>
      <family val="2"/>
    </font>
    <font>
      <sz val="8"/>
      <color theme="0"/>
      <name val="Trebuchet MS"/>
      <family val="2"/>
    </font>
    <font>
      <b/>
      <sz val="8"/>
      <color theme="0"/>
      <name val="Trebuchet MS"/>
      <family val="2"/>
    </font>
    <font>
      <sz val="8"/>
      <color theme="1"/>
      <name val="Trebuchet MS"/>
      <family val="2"/>
    </font>
    <font>
      <sz val="14"/>
      <color theme="0"/>
      <name val="Trebuchet MS"/>
      <family val="2"/>
    </font>
    <font>
      <sz val="8"/>
      <color theme="1"/>
      <name val="Arial"/>
      <family val="2"/>
    </font>
    <font>
      <sz val="10"/>
      <color indexed="8"/>
      <name val="Arial"/>
      <family val="2"/>
    </font>
    <font>
      <sz val="8"/>
      <color indexed="8"/>
      <name val="Arial"/>
      <family val="2"/>
    </font>
    <font>
      <b/>
      <sz val="8"/>
      <color theme="1"/>
      <name val="Arial"/>
      <family val="2"/>
    </font>
    <font>
      <sz val="8"/>
      <name val="Trebuchet MS"/>
      <family val="2"/>
    </font>
    <font>
      <sz val="10"/>
      <name val="Arial"/>
      <family val="2"/>
    </font>
    <font>
      <u/>
      <sz val="10"/>
      <color indexed="12"/>
      <name val="Arial"/>
      <family val="2"/>
    </font>
    <font>
      <sz val="16"/>
      <color theme="1"/>
      <name val="Trebuchet MS"/>
      <family val="2"/>
    </font>
    <font>
      <sz val="16"/>
      <color theme="0"/>
      <name val="Trebuchet MS"/>
      <family val="2"/>
    </font>
    <font>
      <b/>
      <sz val="8"/>
      <color theme="1"/>
      <name val="Trebuchet MS"/>
      <family val="2"/>
    </font>
    <font>
      <i/>
      <sz val="8"/>
      <color theme="1"/>
      <name val="Trebuchet MS"/>
      <family val="2"/>
    </font>
    <font>
      <sz val="8"/>
      <color theme="1" tint="0.34998626667073579"/>
      <name val="Arial"/>
      <family val="2"/>
    </font>
    <font>
      <b/>
      <u/>
      <sz val="8"/>
      <color indexed="8"/>
      <name val="Arial"/>
      <family val="2"/>
    </font>
    <font>
      <b/>
      <u/>
      <sz val="8"/>
      <color theme="1"/>
      <name val="Arial"/>
      <family val="2"/>
    </font>
    <font>
      <sz val="11"/>
      <color theme="1"/>
      <name val="Arial"/>
      <family val="2"/>
    </font>
    <font>
      <b/>
      <sz val="12"/>
      <color theme="0"/>
      <name val="Arial"/>
      <family val="2"/>
    </font>
    <font>
      <b/>
      <sz val="12"/>
      <color theme="3"/>
      <name val="Arial"/>
      <family val="2"/>
    </font>
    <font>
      <b/>
      <sz val="10"/>
      <color theme="0"/>
      <name val="Arial"/>
      <family val="2"/>
    </font>
    <font>
      <b/>
      <sz val="8"/>
      <color theme="3"/>
      <name val="Arial"/>
      <family val="2"/>
    </font>
    <font>
      <sz val="8"/>
      <name val="Arial"/>
      <family val="2"/>
    </font>
    <font>
      <b/>
      <u/>
      <sz val="10"/>
      <name val="Arial"/>
      <family val="2"/>
    </font>
    <font>
      <b/>
      <sz val="10"/>
      <name val="Arial"/>
      <family val="2"/>
    </font>
    <font>
      <sz val="12"/>
      <color theme="1"/>
      <name val="Trebuchet MS"/>
      <family val="2"/>
    </font>
    <font>
      <u/>
      <sz val="8"/>
      <color indexed="12"/>
      <name val="Arial"/>
      <family val="2"/>
    </font>
    <font>
      <i/>
      <sz val="8"/>
      <name val="Trebuchet MS"/>
      <family val="2"/>
    </font>
    <font>
      <b/>
      <sz val="16"/>
      <color theme="0"/>
      <name val="Trebuchet MS"/>
      <family val="2"/>
    </font>
    <font>
      <b/>
      <sz val="8"/>
      <color rgb="FFFF0000"/>
      <name val="Trebuchet MS"/>
      <family val="2"/>
    </font>
    <font>
      <sz val="11"/>
      <color theme="1"/>
      <name val="Calibri"/>
      <family val="2"/>
      <scheme val="minor"/>
    </font>
    <font>
      <b/>
      <u/>
      <sz val="8"/>
      <name val="Trebuchet MS"/>
      <family val="2"/>
    </font>
    <font>
      <b/>
      <sz val="8"/>
      <name val="Trebuchet MS"/>
      <family val="2"/>
    </font>
    <font>
      <sz val="8"/>
      <color rgb="FFFF0000"/>
      <name val="Trebuchet MS"/>
      <family val="2"/>
    </font>
    <font>
      <sz val="8"/>
      <color theme="0"/>
      <name val="Calibri"/>
      <family val="2"/>
    </font>
    <font>
      <sz val="7.2"/>
      <color theme="0"/>
      <name val="Trebuchet MS"/>
      <family val="2"/>
    </font>
    <font>
      <sz val="8"/>
      <name val="Calibri"/>
      <family val="2"/>
    </font>
    <font>
      <sz val="8"/>
      <color theme="1"/>
      <name val="Calibri"/>
      <family val="2"/>
    </font>
    <font>
      <b/>
      <sz val="8"/>
      <color rgb="FFFFFF00"/>
      <name val="Trebuchet MS"/>
      <family val="2"/>
    </font>
    <font>
      <sz val="8"/>
      <color rgb="FFFFFF00"/>
      <name val="Trebuchet MS"/>
      <family val="2"/>
    </font>
    <font>
      <b/>
      <sz val="8"/>
      <color theme="9" tint="-0.249977111117893"/>
      <name val="Trebuchet MS"/>
      <family val="2"/>
    </font>
    <font>
      <sz val="8"/>
      <color theme="9" tint="-0.249977111117893"/>
      <name val="Trebuchet MS"/>
      <family val="2"/>
    </font>
    <font>
      <u/>
      <sz val="10"/>
      <color theme="10"/>
      <name val="Trebuchet MS"/>
      <family val="2"/>
    </font>
  </fonts>
  <fills count="20">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9"/>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indexed="9"/>
        <bgColor indexed="64"/>
      </patternFill>
    </fill>
    <fill>
      <patternFill patternType="solid">
        <fgColor rgb="FF126F7D"/>
        <bgColor indexed="64"/>
      </patternFill>
    </fill>
    <fill>
      <patternFill patternType="solid">
        <fgColor rgb="FFC66028"/>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darkUp">
        <fgColor theme="5"/>
        <bgColor theme="5" tint="0.79998168889431442"/>
      </patternFill>
    </fill>
    <fill>
      <patternFill patternType="solid">
        <fgColor theme="6"/>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9" tint="-9.9978637043366805E-2"/>
        <bgColor indexed="64"/>
      </patternFill>
    </fill>
  </fills>
  <borders count="125">
    <border>
      <left/>
      <right/>
      <top/>
      <bottom/>
      <diagonal/>
    </border>
    <border>
      <left style="medium">
        <color theme="5"/>
      </left>
      <right/>
      <top/>
      <bottom/>
      <diagonal/>
    </border>
    <border>
      <left style="medium">
        <color theme="5"/>
      </left>
      <right style="thin">
        <color theme="0"/>
      </right>
      <top style="thin">
        <color theme="0"/>
      </top>
      <bottom style="thin">
        <color theme="0"/>
      </bottom>
      <diagonal/>
    </border>
    <border>
      <left style="medium">
        <color theme="5"/>
      </left>
      <right/>
      <top style="thin">
        <color theme="0"/>
      </top>
      <bottom style="thin">
        <color theme="0"/>
      </bottom>
      <diagonal/>
    </border>
    <border>
      <left style="medium">
        <color theme="5"/>
      </left>
      <right/>
      <top/>
      <bottom style="medium">
        <color theme="5"/>
      </bottom>
      <diagonal/>
    </border>
    <border>
      <left style="thin">
        <color theme="0"/>
      </left>
      <right style="thin">
        <color theme="0"/>
      </right>
      <top style="medium">
        <color theme="5"/>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medium">
        <color theme="5"/>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theme="5"/>
      </left>
      <right/>
      <top style="thin">
        <color theme="0"/>
      </top>
      <bottom/>
      <diagonal/>
    </border>
    <border>
      <left style="medium">
        <color theme="5"/>
      </left>
      <right/>
      <top style="medium">
        <color theme="5"/>
      </top>
      <bottom style="thin">
        <color theme="0"/>
      </bottom>
      <diagonal/>
    </border>
    <border>
      <left style="dashDot">
        <color theme="5"/>
      </left>
      <right style="dashDot">
        <color theme="5"/>
      </right>
      <top style="dashDot">
        <color theme="5"/>
      </top>
      <bottom style="dashDot">
        <color theme="5"/>
      </bottom>
      <diagonal/>
    </border>
    <border>
      <left style="thin">
        <color theme="0"/>
      </left>
      <right/>
      <top style="thin">
        <color theme="0"/>
      </top>
      <bottom style="thin">
        <color theme="0"/>
      </bottom>
      <diagonal/>
    </border>
    <border>
      <left style="dashDot">
        <color theme="5"/>
      </left>
      <right style="dashDot">
        <color theme="5"/>
      </right>
      <top style="dashDot">
        <color theme="5"/>
      </top>
      <bottom/>
      <diagonal/>
    </border>
    <border>
      <left/>
      <right style="medium">
        <color theme="5"/>
      </right>
      <top/>
      <bottom/>
      <diagonal/>
    </border>
    <border>
      <left/>
      <right style="medium">
        <color theme="5"/>
      </right>
      <top/>
      <bottom style="medium">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right style="thin">
        <color theme="0"/>
      </right>
      <top style="medium">
        <color theme="5"/>
      </top>
      <bottom style="thin">
        <color theme="0"/>
      </bottom>
      <diagonal/>
    </border>
    <border>
      <left/>
      <right/>
      <top/>
      <bottom style="thin">
        <color theme="0"/>
      </bottom>
      <diagonal/>
    </border>
    <border>
      <left/>
      <right/>
      <top style="thin">
        <color theme="4"/>
      </top>
      <bottom style="thin">
        <color theme="4"/>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5"/>
      </top>
      <bottom style="double">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n">
        <color theme="0"/>
      </left>
      <right style="thin">
        <color theme="0"/>
      </right>
      <top style="thin">
        <color theme="5"/>
      </top>
      <bottom style="thin">
        <color theme="5"/>
      </bottom>
      <diagonal/>
    </border>
    <border>
      <left style="dashDot">
        <color theme="5"/>
      </left>
      <right/>
      <top style="dashDot">
        <color theme="5"/>
      </top>
      <bottom style="dashDot">
        <color theme="5"/>
      </bottom>
      <diagonal/>
    </border>
    <border>
      <left/>
      <right/>
      <top style="dashDot">
        <color theme="5"/>
      </top>
      <bottom style="dashDot">
        <color theme="5"/>
      </bottom>
      <diagonal/>
    </border>
    <border>
      <left/>
      <right style="dashDot">
        <color theme="5"/>
      </right>
      <top style="dashDot">
        <color theme="5"/>
      </top>
      <bottom style="dashDot">
        <color theme="5"/>
      </bottom>
      <diagonal/>
    </border>
    <border>
      <left style="medium">
        <color indexed="64"/>
      </left>
      <right style="thin">
        <color indexed="64"/>
      </right>
      <top style="medium">
        <color indexed="64"/>
      </top>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top/>
      <bottom style="dashed">
        <color indexed="64"/>
      </bottom>
      <diagonal/>
    </border>
    <border>
      <left style="medium">
        <color indexed="64"/>
      </left>
      <right style="dashed">
        <color indexed="64"/>
      </right>
      <top style="dashed">
        <color indexed="64"/>
      </top>
      <bottom style="dashed">
        <color indexed="64"/>
      </bottom>
      <diagonal/>
    </border>
    <border>
      <left/>
      <right/>
      <top style="thin">
        <color theme="0"/>
      </top>
      <bottom/>
      <diagonal/>
    </border>
    <border>
      <left/>
      <right/>
      <top style="thin">
        <color theme="5"/>
      </top>
      <bottom style="double">
        <color theme="5"/>
      </bottom>
      <diagonal/>
    </border>
    <border>
      <left style="medium">
        <color theme="5"/>
      </left>
      <right/>
      <top/>
      <bottom style="thin">
        <color theme="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theme="7" tint="0.39991454817346722"/>
      </left>
      <right style="medium">
        <color theme="7" tint="0.39991454817346722"/>
      </right>
      <top style="medium">
        <color theme="7" tint="0.39991454817346722"/>
      </top>
      <bottom style="medium">
        <color theme="7" tint="0.39991454817346722"/>
      </bottom>
      <diagonal/>
    </border>
    <border>
      <left style="mediumDashDot">
        <color theme="7" tint="0.39994506668294322"/>
      </left>
      <right style="mediumDashDot">
        <color theme="7" tint="0.39994506668294322"/>
      </right>
      <top style="mediumDashDot">
        <color theme="7" tint="0.39994506668294322"/>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dotted">
        <color indexed="64"/>
      </right>
      <top style="dashed">
        <color indexed="64"/>
      </top>
      <bottom style="dashed">
        <color indexed="64"/>
      </bottom>
      <diagonal/>
    </border>
    <border>
      <left style="dotted">
        <color indexed="64"/>
      </left>
      <right style="medium">
        <color indexed="64"/>
      </right>
      <top style="dashed">
        <color indexed="64"/>
      </top>
      <bottom style="dashed">
        <color indexed="64"/>
      </bottom>
      <diagonal/>
    </border>
    <border>
      <left/>
      <right/>
      <top style="dashed">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right/>
      <top style="dashed">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theme="0"/>
      </left>
      <right style="thin">
        <color theme="0"/>
      </right>
      <top style="medium">
        <color theme="7"/>
      </top>
      <bottom style="thin">
        <color theme="0"/>
      </bottom>
      <diagonal/>
    </border>
    <border>
      <left style="medium">
        <color indexed="64"/>
      </left>
      <right style="thin">
        <color indexed="64"/>
      </right>
      <top style="medium">
        <color indexed="64"/>
      </top>
      <bottom style="medium">
        <color indexed="64"/>
      </bottom>
      <diagonal/>
    </border>
    <border>
      <left/>
      <right style="dotted">
        <color indexed="64"/>
      </right>
      <top style="dashed">
        <color indexed="64"/>
      </top>
      <bottom style="dashed">
        <color indexed="64"/>
      </bottom>
      <diagonal/>
    </border>
    <border>
      <left style="thin">
        <color theme="0"/>
      </left>
      <right/>
      <top style="thin">
        <color theme="0"/>
      </top>
      <bottom/>
      <diagonal/>
    </border>
    <border>
      <left style="thin">
        <color theme="0"/>
      </left>
      <right/>
      <top/>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theme="0"/>
      </left>
      <right style="medium">
        <color theme="5"/>
      </right>
      <top/>
      <bottom/>
      <diagonal/>
    </border>
    <border>
      <left style="thin">
        <color theme="0"/>
      </left>
      <right style="medium">
        <color theme="5"/>
      </right>
      <top style="thin">
        <color theme="0"/>
      </top>
      <bottom/>
      <diagonal/>
    </border>
    <border>
      <left style="dashDot">
        <color theme="5"/>
      </left>
      <right style="dashDot">
        <color theme="5"/>
      </right>
      <top style="medium">
        <color theme="5"/>
      </top>
      <bottom style="dashDot">
        <color theme="5"/>
      </bottom>
      <diagonal/>
    </border>
    <border>
      <left style="dashDot">
        <color theme="5"/>
      </left>
      <right style="medium">
        <color theme="5"/>
      </right>
      <top style="medium">
        <color theme="5"/>
      </top>
      <bottom style="dashDot">
        <color theme="5"/>
      </bottom>
      <diagonal/>
    </border>
    <border>
      <left style="dashDot">
        <color theme="5"/>
      </left>
      <right style="medium">
        <color theme="5"/>
      </right>
      <top style="dashDot">
        <color theme="5"/>
      </top>
      <bottom style="dashDot">
        <color theme="5"/>
      </bottom>
      <diagonal/>
    </border>
    <border>
      <left style="medium">
        <color theme="5"/>
      </left>
      <right/>
      <top style="thin">
        <color theme="0"/>
      </top>
      <bottom style="medium">
        <color theme="5"/>
      </bottom>
      <diagonal/>
    </border>
    <border>
      <left style="dashDot">
        <color theme="5"/>
      </left>
      <right style="dashDot">
        <color theme="5"/>
      </right>
      <top style="dashDot">
        <color theme="5"/>
      </top>
      <bottom style="medium">
        <color theme="5"/>
      </bottom>
      <diagonal/>
    </border>
    <border>
      <left style="dashDot">
        <color theme="5"/>
      </left>
      <right style="medium">
        <color theme="5"/>
      </right>
      <top style="dashDot">
        <color theme="5"/>
      </top>
      <bottom style="medium">
        <color theme="5"/>
      </bottom>
      <diagonal/>
    </border>
    <border>
      <left style="thin">
        <color theme="0"/>
      </left>
      <right style="thin">
        <color theme="0"/>
      </right>
      <top style="thin">
        <color theme="0"/>
      </top>
      <bottom style="double">
        <color indexed="64"/>
      </bottom>
      <diagonal/>
    </border>
    <border>
      <left style="medium">
        <color theme="5"/>
      </left>
      <right/>
      <top/>
      <bottom style="double">
        <color indexed="64"/>
      </bottom>
      <diagonal/>
    </border>
    <border>
      <left/>
      <right/>
      <top/>
      <bottom style="double">
        <color indexed="64"/>
      </bottom>
      <diagonal/>
    </border>
    <border>
      <left style="thin">
        <color theme="0"/>
      </left>
      <right/>
      <top style="double">
        <color indexed="64"/>
      </top>
      <bottom style="thin">
        <color theme="0"/>
      </bottom>
      <diagonal/>
    </border>
    <border>
      <left style="medium">
        <color indexed="64"/>
      </left>
      <right style="medium">
        <color indexed="64"/>
      </right>
      <top/>
      <bottom style="medium">
        <color indexed="64"/>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dashed">
        <color indexed="64"/>
      </top>
      <bottom/>
      <diagonal/>
    </border>
  </borders>
  <cellStyleXfs count="27">
    <xf numFmtId="0" fontId="0" fillId="0" borderId="0"/>
    <xf numFmtId="9" fontId="4" fillId="0" borderId="0" applyFont="0" applyFill="0" applyBorder="0" applyAlignment="0" applyProtection="0"/>
    <xf numFmtId="0" fontId="5" fillId="2" borderId="0" applyNumberFormat="0" applyBorder="0" applyAlignment="0" applyProtection="0"/>
    <xf numFmtId="0" fontId="5" fillId="3" borderId="0" applyNumberFormat="0" applyBorder="0" applyAlignment="0" applyProtection="0"/>
    <xf numFmtId="0" fontId="4" fillId="4" borderId="0" applyNumberFormat="0" applyBorder="0" applyAlignment="0" applyProtection="0"/>
    <xf numFmtId="0" fontId="6" fillId="5" borderId="0" applyNumberFormat="0" applyBorder="0" applyAlignment="0" applyProtection="0"/>
    <xf numFmtId="0" fontId="11" fillId="0" borderId="0">
      <alignment vertical="top"/>
    </xf>
    <xf numFmtId="3" fontId="14" fillId="6" borderId="15">
      <protection locked="0"/>
    </xf>
    <xf numFmtId="0" fontId="10" fillId="8" borderId="0">
      <alignment horizontal="center" vertical="center" wrapText="1"/>
    </xf>
    <xf numFmtId="0" fontId="16" fillId="0" borderId="0" applyNumberFormat="0" applyFill="0" applyBorder="0" applyAlignment="0" applyProtection="0">
      <alignment vertical="top"/>
      <protection locked="0"/>
    </xf>
    <xf numFmtId="0" fontId="15" fillId="0" borderId="0"/>
    <xf numFmtId="0" fontId="15" fillId="0" borderId="0"/>
    <xf numFmtId="9" fontId="15" fillId="0" borderId="0" applyFont="0" applyFill="0" applyBorder="0" applyAlignment="0" applyProtection="0"/>
    <xf numFmtId="3" fontId="8" fillId="6" borderId="15" applyAlignment="0">
      <alignment horizontal="left"/>
      <protection locked="0"/>
    </xf>
    <xf numFmtId="9" fontId="4" fillId="0" borderId="0" applyFont="0" applyFill="0" applyBorder="0" applyAlignment="0" applyProtection="0"/>
    <xf numFmtId="0" fontId="37" fillId="0" borderId="0"/>
    <xf numFmtId="0" fontId="3" fillId="0" borderId="0"/>
    <xf numFmtId="0" fontId="8" fillId="0" borderId="0"/>
    <xf numFmtId="0" fontId="49" fillId="0" borderId="0" applyNumberFormat="0" applyFill="0" applyBorder="0" applyAlignment="0" applyProtection="0"/>
    <xf numFmtId="0" fontId="8" fillId="4" borderId="0" applyNumberFormat="0" applyBorder="0" applyAlignment="0" applyProtection="0"/>
    <xf numFmtId="0" fontId="6" fillId="3" borderId="0" applyNumberFormat="0" applyBorder="0" applyAlignment="0" applyProtection="0"/>
    <xf numFmtId="9" fontId="2"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pplyNumberFormat="0" applyBorder="0" applyAlignment="0" applyProtection="0"/>
  </cellStyleXfs>
  <cellXfs count="614">
    <xf numFmtId="0" fontId="0" fillId="0" borderId="0" xfId="0"/>
    <xf numFmtId="0" fontId="0" fillId="6" borderId="0" xfId="0" applyFill="1"/>
    <xf numFmtId="0" fontId="0" fillId="6" borderId="0" xfId="0" applyFill="1" applyAlignment="1">
      <alignment horizontal="left"/>
    </xf>
    <xf numFmtId="0" fontId="7" fillId="3" borderId="7" xfId="3" applyFont="1" applyBorder="1" applyAlignment="1" applyProtection="1">
      <alignment horizontal="center" vertical="center" wrapText="1"/>
      <protection hidden="1"/>
    </xf>
    <xf numFmtId="0" fontId="8" fillId="6" borderId="0" xfId="0" applyFont="1" applyFill="1"/>
    <xf numFmtId="0" fontId="8" fillId="6" borderId="0" xfId="0" applyFont="1" applyFill="1" applyAlignment="1">
      <alignment horizontal="left"/>
    </xf>
    <xf numFmtId="0" fontId="0" fillId="6" borderId="0" xfId="0" applyFont="1" applyFill="1" applyBorder="1"/>
    <xf numFmtId="0" fontId="8" fillId="6" borderId="0" xfId="0" applyFont="1" applyFill="1" applyBorder="1"/>
    <xf numFmtId="0" fontId="6" fillId="3" borderId="7" xfId="3" applyFont="1" applyBorder="1" applyAlignment="1">
      <alignment horizontal="center"/>
    </xf>
    <xf numFmtId="3" fontId="8" fillId="6" borderId="0" xfId="0" applyNumberFormat="1" applyFont="1" applyFill="1" applyBorder="1"/>
    <xf numFmtId="3" fontId="8" fillId="6" borderId="0" xfId="0" applyNumberFormat="1" applyFont="1" applyFill="1"/>
    <xf numFmtId="0" fontId="8" fillId="6" borderId="7" xfId="0" applyFont="1" applyFill="1" applyBorder="1" applyAlignment="1">
      <alignment vertical="center" wrapText="1"/>
    </xf>
    <xf numFmtId="0" fontId="6" fillId="3" borderId="7" xfId="3" applyFont="1" applyBorder="1" applyAlignment="1">
      <alignment horizontal="center" vertical="center" wrapText="1"/>
    </xf>
    <xf numFmtId="0" fontId="8" fillId="6" borderId="1" xfId="0" applyFont="1" applyFill="1" applyBorder="1"/>
    <xf numFmtId="9" fontId="8" fillId="6" borderId="0" xfId="1" applyFont="1" applyFill="1" applyBorder="1"/>
    <xf numFmtId="3" fontId="6" fillId="3" borderId="7" xfId="3" applyNumberFormat="1" applyFont="1" applyBorder="1"/>
    <xf numFmtId="9" fontId="6" fillId="3" borderId="7" xfId="3" applyNumberFormat="1" applyFont="1" applyBorder="1"/>
    <xf numFmtId="0" fontId="9" fillId="2" borderId="0" xfId="2" applyFont="1" applyAlignment="1">
      <alignment vertical="center"/>
    </xf>
    <xf numFmtId="0" fontId="6" fillId="3" borderId="16" xfId="3" applyFont="1" applyBorder="1" applyAlignment="1">
      <alignment horizontal="center"/>
    </xf>
    <xf numFmtId="3" fontId="9" fillId="2" borderId="0" xfId="2" applyNumberFormat="1" applyFont="1" applyAlignment="1">
      <alignment vertical="center"/>
    </xf>
    <xf numFmtId="3" fontId="0" fillId="6" borderId="0" xfId="0" applyNumberFormat="1" applyFill="1"/>
    <xf numFmtId="3" fontId="0" fillId="6" borderId="0" xfId="0" applyNumberFormat="1" applyFont="1" applyFill="1" applyBorder="1"/>
    <xf numFmtId="0" fontId="8" fillId="6" borderId="0" xfId="0" applyFont="1" applyFill="1" applyAlignment="1">
      <alignment vertical="center" wrapText="1"/>
    </xf>
    <xf numFmtId="0" fontId="8" fillId="6" borderId="0" xfId="0" applyFont="1" applyFill="1" applyAlignment="1">
      <alignment wrapText="1"/>
    </xf>
    <xf numFmtId="3" fontId="8" fillId="4" borderId="7" xfId="4" applyNumberFormat="1" applyFont="1" applyBorder="1"/>
    <xf numFmtId="0" fontId="8" fillId="6" borderId="1" xfId="0" applyFont="1" applyFill="1" applyBorder="1" applyAlignment="1">
      <alignment wrapText="1"/>
    </xf>
    <xf numFmtId="0" fontId="6" fillId="3" borderId="5" xfId="3" applyFont="1" applyBorder="1" applyAlignment="1">
      <alignment horizontal="center"/>
    </xf>
    <xf numFmtId="0" fontId="10" fillId="8" borderId="0" xfId="8">
      <alignment horizontal="center" vertical="center" wrapText="1"/>
    </xf>
    <xf numFmtId="0" fontId="0" fillId="6" borderId="0" xfId="0" applyFill="1" applyProtection="1">
      <protection hidden="1"/>
    </xf>
    <xf numFmtId="0" fontId="19" fillId="6" borderId="1" xfId="0" applyFont="1" applyFill="1" applyBorder="1" applyAlignment="1" applyProtection="1">
      <alignment horizontal="right"/>
      <protection hidden="1"/>
    </xf>
    <xf numFmtId="0" fontId="4" fillId="4" borderId="0" xfId="4" applyBorder="1" applyProtection="1">
      <protection hidden="1"/>
    </xf>
    <xf numFmtId="0" fontId="4" fillId="4" borderId="18" xfId="4" applyBorder="1" applyProtection="1">
      <protection hidden="1"/>
    </xf>
    <xf numFmtId="0" fontId="19" fillId="6" borderId="4" xfId="0" applyFont="1" applyFill="1" applyBorder="1" applyAlignment="1" applyProtection="1">
      <alignment horizontal="right"/>
      <protection hidden="1"/>
    </xf>
    <xf numFmtId="0" fontId="16" fillId="6" borderId="0" xfId="9" quotePrefix="1" applyFill="1" applyAlignment="1" applyProtection="1">
      <protection hidden="1"/>
    </xf>
    <xf numFmtId="0" fontId="16" fillId="6" borderId="0" xfId="9" applyFill="1" applyAlignment="1" applyProtection="1">
      <protection hidden="1"/>
    </xf>
    <xf numFmtId="0" fontId="9" fillId="2" borderId="0" xfId="2" applyFont="1" applyAlignment="1">
      <alignment vertical="center"/>
    </xf>
    <xf numFmtId="0" fontId="0" fillId="6" borderId="7" xfId="0" applyFill="1" applyBorder="1"/>
    <xf numFmtId="3" fontId="0" fillId="6" borderId="15" xfId="0" applyNumberFormat="1" applyFill="1" applyBorder="1" applyProtection="1"/>
    <xf numFmtId="0" fontId="20" fillId="6" borderId="0" xfId="0" applyFont="1" applyFill="1" applyProtection="1"/>
    <xf numFmtId="3" fontId="6" fillId="6" borderId="15" xfId="0" applyNumberFormat="1" applyFont="1" applyFill="1" applyBorder="1" applyProtection="1"/>
    <xf numFmtId="0" fontId="18" fillId="2" borderId="0" xfId="2" applyFont="1" applyAlignment="1">
      <alignment vertical="center"/>
    </xf>
    <xf numFmtId="3" fontId="6" fillId="7" borderId="1" xfId="3" applyNumberFormat="1" applyFont="1" applyFill="1" applyBorder="1" applyAlignment="1" applyProtection="1">
      <alignment wrapText="1"/>
      <protection hidden="1"/>
    </xf>
    <xf numFmtId="0" fontId="8" fillId="4" borderId="13" xfId="4" applyFont="1" applyBorder="1" applyAlignment="1" applyProtection="1">
      <alignment wrapText="1"/>
      <protection hidden="1"/>
    </xf>
    <xf numFmtId="0" fontId="8" fillId="6" borderId="1" xfId="0" applyFont="1" applyFill="1" applyBorder="1" applyAlignment="1" applyProtection="1">
      <alignment horizontal="left" wrapText="1" indent="2"/>
      <protection hidden="1"/>
    </xf>
    <xf numFmtId="0" fontId="8" fillId="4" borderId="3" xfId="4" applyFont="1" applyBorder="1" applyAlignment="1" applyProtection="1">
      <alignment wrapText="1"/>
      <protection hidden="1"/>
    </xf>
    <xf numFmtId="0" fontId="8" fillId="4" borderId="16" xfId="4" applyFont="1" applyBorder="1" applyAlignment="1" applyProtection="1">
      <alignment wrapText="1"/>
      <protection hidden="1"/>
    </xf>
    <xf numFmtId="3" fontId="6" fillId="7" borderId="16" xfId="3" applyNumberFormat="1" applyFont="1" applyFill="1" applyBorder="1" applyAlignment="1" applyProtection="1">
      <alignment wrapText="1"/>
      <protection hidden="1"/>
    </xf>
    <xf numFmtId="4" fontId="6" fillId="3" borderId="16" xfId="3" applyNumberFormat="1" applyFont="1" applyBorder="1" applyAlignment="1" applyProtection="1">
      <alignment wrapText="1"/>
      <protection hidden="1"/>
    </xf>
    <xf numFmtId="3" fontId="8" fillId="6" borderId="15" xfId="13" applyFont="1" applyAlignment="1" applyProtection="1">
      <alignment vertical="center" wrapText="1"/>
      <protection locked="0"/>
    </xf>
    <xf numFmtId="3" fontId="8" fillId="6" borderId="0" xfId="0" applyNumberFormat="1" applyFont="1" applyFill="1" applyAlignment="1">
      <alignment vertical="center"/>
    </xf>
    <xf numFmtId="9" fontId="8" fillId="6" borderId="0" xfId="1" applyFont="1" applyFill="1" applyAlignment="1">
      <alignment vertical="center"/>
    </xf>
    <xf numFmtId="0" fontId="6" fillId="3" borderId="7" xfId="3" applyFont="1" applyBorder="1"/>
    <xf numFmtId="9" fontId="6" fillId="3" borderId="16" xfId="3" applyNumberFormat="1" applyFont="1" applyBorder="1"/>
    <xf numFmtId="0" fontId="8" fillId="4" borderId="3" xfId="4" applyFont="1" applyBorder="1"/>
    <xf numFmtId="0" fontId="8" fillId="6" borderId="3" xfId="0" applyFont="1" applyFill="1" applyBorder="1" applyAlignment="1">
      <alignment horizontal="left" indent="3"/>
    </xf>
    <xf numFmtId="3" fontId="6" fillId="3" borderId="7" xfId="3" applyNumberFormat="1" applyFont="1" applyBorder="1" applyAlignment="1">
      <alignment horizontal="center"/>
    </xf>
    <xf numFmtId="0" fontId="8" fillId="4" borderId="7" xfId="4" applyFont="1" applyBorder="1"/>
    <xf numFmtId="3" fontId="8" fillId="6" borderId="7" xfId="1" applyNumberFormat="1" applyFont="1" applyFill="1" applyBorder="1"/>
    <xf numFmtId="3" fontId="14" fillId="6" borderId="7" xfId="7" applyNumberFormat="1" applyFont="1" applyBorder="1">
      <protection locked="0"/>
    </xf>
    <xf numFmtId="0" fontId="8" fillId="6" borderId="7" xfId="0" applyFont="1" applyFill="1" applyBorder="1" applyAlignment="1">
      <alignment horizontal="left" indent="3"/>
    </xf>
    <xf numFmtId="0" fontId="8" fillId="6" borderId="7" xfId="0" applyFont="1" applyFill="1" applyBorder="1" applyAlignment="1">
      <alignment horizontal="left" indent="5"/>
    </xf>
    <xf numFmtId="0" fontId="8" fillId="4" borderId="0" xfId="4" applyFont="1"/>
    <xf numFmtId="0" fontId="8" fillId="4" borderId="0" xfId="4" applyFont="1" applyAlignment="1">
      <alignment wrapText="1"/>
    </xf>
    <xf numFmtId="0" fontId="6" fillId="3" borderId="7" xfId="3" applyFont="1" applyBorder="1" applyAlignment="1">
      <alignment horizontal="left" vertical="center" wrapText="1"/>
    </xf>
    <xf numFmtId="0" fontId="8" fillId="4" borderId="7" xfId="4" applyFont="1" applyBorder="1" applyAlignment="1">
      <alignment wrapText="1"/>
    </xf>
    <xf numFmtId="0" fontId="8" fillId="6" borderId="7" xfId="0" applyFont="1" applyFill="1" applyBorder="1"/>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5" xfId="0" applyFont="1" applyBorder="1"/>
    <xf numFmtId="0" fontId="10" fillId="0" borderId="0" xfId="0" applyFont="1" applyBorder="1"/>
    <xf numFmtId="0" fontId="10" fillId="0" borderId="36" xfId="0" applyFont="1" applyBorder="1"/>
    <xf numFmtId="0" fontId="10" fillId="0" borderId="0" xfId="0" quotePrefix="1" applyFont="1" applyBorder="1"/>
    <xf numFmtId="0" fontId="10" fillId="0" borderId="40" xfId="0" quotePrefix="1" applyFont="1" applyBorder="1"/>
    <xf numFmtId="0" fontId="10" fillId="0" borderId="41" xfId="0" applyFont="1" applyBorder="1"/>
    <xf numFmtId="0" fontId="10" fillId="0" borderId="43" xfId="0" applyFont="1" applyBorder="1" applyAlignment="1">
      <alignment horizontal="center" vertical="center" wrapText="1"/>
    </xf>
    <xf numFmtId="165" fontId="10" fillId="0" borderId="43" xfId="0" applyNumberFormat="1" applyFont="1" applyBorder="1" applyAlignment="1">
      <alignment horizontal="center" vertical="center" wrapText="1"/>
    </xf>
    <xf numFmtId="0" fontId="10" fillId="0" borderId="44" xfId="0" quotePrefix="1" applyFont="1" applyBorder="1"/>
    <xf numFmtId="0" fontId="10" fillId="0" borderId="44" xfId="0" applyFont="1" applyBorder="1"/>
    <xf numFmtId="0" fontId="21" fillId="0" borderId="3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7" xfId="0" applyFont="1" applyBorder="1"/>
    <xf numFmtId="0" fontId="10" fillId="0" borderId="48" xfId="0" applyFont="1" applyBorder="1"/>
    <xf numFmtId="0" fontId="10" fillId="0" borderId="48" xfId="0" quotePrefix="1" applyFont="1" applyBorder="1"/>
    <xf numFmtId="0" fontId="24" fillId="0" borderId="0" xfId="0" applyFont="1"/>
    <xf numFmtId="0" fontId="24" fillId="0" borderId="0" xfId="0" applyFont="1" applyAlignment="1">
      <alignment horizontal="center" vertical="center" wrapText="1"/>
    </xf>
    <xf numFmtId="0" fontId="10" fillId="0" borderId="49" xfId="0" applyFont="1" applyBorder="1"/>
    <xf numFmtId="0" fontId="10" fillId="0" borderId="50" xfId="0" applyFont="1" applyBorder="1"/>
    <xf numFmtId="0" fontId="10" fillId="0" borderId="50" xfId="0" applyFont="1" applyBorder="1" applyAlignment="1">
      <alignment horizontal="center" vertical="center" wrapText="1"/>
    </xf>
    <xf numFmtId="0" fontId="10" fillId="0" borderId="51" xfId="0" applyFont="1" applyBorder="1"/>
    <xf numFmtId="0" fontId="10" fillId="0" borderId="0" xfId="0" applyFont="1"/>
    <xf numFmtId="0" fontId="10" fillId="0" borderId="0" xfId="0" applyFont="1" applyBorder="1" applyAlignment="1"/>
    <xf numFmtId="0" fontId="26" fillId="0" borderId="0" xfId="0" applyFont="1" applyBorder="1" applyAlignment="1"/>
    <xf numFmtId="0" fontId="10" fillId="0" borderId="0" xfId="0" applyFont="1" applyBorder="1" applyAlignment="1">
      <alignment horizontal="center" wrapText="1"/>
    </xf>
    <xf numFmtId="0" fontId="27" fillId="0" borderId="0" xfId="0" applyFont="1" applyFill="1" applyBorder="1" applyAlignment="1"/>
    <xf numFmtId="0" fontId="10" fillId="0" borderId="52" xfId="0" applyFont="1" applyBorder="1"/>
    <xf numFmtId="0" fontId="10" fillId="0" borderId="53" xfId="0" applyFont="1" applyBorder="1"/>
    <xf numFmtId="0" fontId="10" fillId="0" borderId="54" xfId="0" applyFont="1" applyBorder="1"/>
    <xf numFmtId="0" fontId="10" fillId="0" borderId="55" xfId="0" applyFont="1" applyBorder="1"/>
    <xf numFmtId="0" fontId="10" fillId="0" borderId="55" xfId="0" applyFont="1" applyBorder="1" applyAlignment="1">
      <alignment horizontal="center" vertical="center" wrapText="1"/>
    </xf>
    <xf numFmtId="0" fontId="10" fillId="0" borderId="56" xfId="0" applyFont="1" applyBorder="1"/>
    <xf numFmtId="0" fontId="10" fillId="0" borderId="0" xfId="0" applyFont="1" applyAlignment="1">
      <alignment horizontal="center" vertical="center" wrapText="1"/>
    </xf>
    <xf numFmtId="0" fontId="29" fillId="0" borderId="49" xfId="0" applyFont="1" applyFill="1" applyBorder="1"/>
    <xf numFmtId="0" fontId="29" fillId="0" borderId="50" xfId="0" applyFont="1" applyFill="1" applyBorder="1"/>
    <xf numFmtId="0" fontId="29" fillId="0" borderId="50" xfId="0" applyFont="1" applyFill="1" applyBorder="1" applyAlignment="1">
      <alignment vertical="top" wrapText="1"/>
    </xf>
    <xf numFmtId="0" fontId="29" fillId="0" borderId="50" xfId="0" applyFont="1" applyFill="1" applyBorder="1" applyAlignment="1">
      <alignment horizontal="center" vertical="center" wrapText="1"/>
    </xf>
    <xf numFmtId="0" fontId="29" fillId="0" borderId="51" xfId="0" applyFont="1" applyFill="1" applyBorder="1"/>
    <xf numFmtId="0" fontId="10" fillId="0" borderId="0" xfId="0" applyFont="1" applyBorder="1" applyAlignment="1">
      <alignment vertical="top" wrapText="1"/>
    </xf>
    <xf numFmtId="0" fontId="24" fillId="0" borderId="52" xfId="0" applyFont="1" applyBorder="1"/>
    <xf numFmtId="0" fontId="24" fillId="0" borderId="0" xfId="0" applyFont="1" applyBorder="1"/>
    <xf numFmtId="0" fontId="24" fillId="0" borderId="0" xfId="0" applyFont="1" applyBorder="1" applyAlignment="1">
      <alignment horizontal="center" vertical="center" wrapText="1"/>
    </xf>
    <xf numFmtId="0" fontId="24" fillId="0" borderId="53" xfId="0" applyFont="1" applyBorder="1"/>
    <xf numFmtId="0" fontId="24" fillId="0" borderId="54" xfId="0" applyFont="1" applyBorder="1"/>
    <xf numFmtId="0" fontId="24" fillId="0" borderId="55" xfId="0" applyFont="1" applyBorder="1"/>
    <xf numFmtId="0" fontId="24" fillId="0" borderId="55" xfId="0" applyFont="1" applyBorder="1" applyAlignment="1">
      <alignment horizontal="center" vertical="center" wrapText="1"/>
    </xf>
    <xf numFmtId="0" fontId="24" fillId="0" borderId="56" xfId="0" applyFont="1" applyBorder="1"/>
    <xf numFmtId="0" fontId="26" fillId="0" borderId="50" xfId="0" applyFont="1" applyBorder="1"/>
    <xf numFmtId="0" fontId="10" fillId="0" borderId="52" xfId="0" applyFont="1" applyFill="1" applyBorder="1"/>
    <xf numFmtId="0" fontId="27" fillId="0" borderId="0" xfId="0" applyFont="1" applyFill="1" applyBorder="1" applyAlignment="1">
      <alignment horizontal="left"/>
    </xf>
    <xf numFmtId="0" fontId="27"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horizontal="center" wrapText="1"/>
    </xf>
    <xf numFmtId="0" fontId="10" fillId="0" borderId="53" xfId="0" applyFont="1" applyFill="1" applyBorder="1"/>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6" xfId="0" applyFont="1" applyBorder="1" applyAlignment="1">
      <alignment horizontal="center" vertical="center" wrapText="1"/>
    </xf>
    <xf numFmtId="0" fontId="10" fillId="0" borderId="55" xfId="0" applyFont="1" applyBorder="1" applyAlignment="1">
      <alignment vertical="center" wrapText="1"/>
    </xf>
    <xf numFmtId="0" fontId="10" fillId="0" borderId="0" xfId="0" applyFont="1" applyAlignment="1">
      <alignment vertical="center" wrapText="1"/>
    </xf>
    <xf numFmtId="0" fontId="10" fillId="0" borderId="0" xfId="0" applyFont="1" applyFill="1"/>
    <xf numFmtId="0" fontId="0" fillId="0" borderId="0" xfId="0" applyFill="1"/>
    <xf numFmtId="0" fontId="0" fillId="0" borderId="0" xfId="0" applyAlignment="1">
      <alignment horizontal="center" vertical="center" wrapText="1"/>
    </xf>
    <xf numFmtId="0" fontId="8" fillId="6" borderId="25" xfId="0" applyFont="1" applyFill="1" applyBorder="1" applyAlignment="1" applyProtection="1">
      <alignment vertical="center"/>
    </xf>
    <xf numFmtId="9" fontId="8" fillId="6" borderId="0" xfId="14" applyFont="1" applyFill="1" applyBorder="1" applyAlignment="1" applyProtection="1">
      <alignment horizontal="right" wrapText="1"/>
    </xf>
    <xf numFmtId="0" fontId="8" fillId="6" borderId="16" xfId="0" applyFont="1" applyFill="1" applyBorder="1"/>
    <xf numFmtId="0" fontId="8" fillId="6" borderId="16" xfId="0" applyFont="1" applyFill="1" applyBorder="1" applyAlignment="1">
      <alignment wrapText="1"/>
    </xf>
    <xf numFmtId="0" fontId="8" fillId="6" borderId="16" xfId="0" applyFont="1" applyFill="1" applyBorder="1" applyAlignment="1">
      <alignment horizontal="left" wrapText="1" indent="3"/>
    </xf>
    <xf numFmtId="3" fontId="8" fillId="6" borderId="15" xfId="13" applyFont="1" applyBorder="1" applyAlignment="1" applyProtection="1">
      <alignment vertical="center" wrapText="1"/>
      <protection locked="0"/>
    </xf>
    <xf numFmtId="3" fontId="8" fillId="6" borderId="7" xfId="0" applyNumberFormat="1" applyFont="1" applyFill="1" applyBorder="1"/>
    <xf numFmtId="0" fontId="6" fillId="2" borderId="0" xfId="2" applyFont="1" applyAlignment="1">
      <alignment vertical="center"/>
    </xf>
    <xf numFmtId="0" fontId="8" fillId="4" borderId="7" xfId="4" applyFont="1" applyBorder="1" applyAlignment="1"/>
    <xf numFmtId="3" fontId="8" fillId="6" borderId="6" xfId="0" applyNumberFormat="1" applyFont="1" applyFill="1" applyBorder="1"/>
    <xf numFmtId="0" fontId="8" fillId="6" borderId="57" xfId="0" applyFont="1" applyFill="1" applyBorder="1" applyAlignment="1">
      <alignment wrapText="1"/>
    </xf>
    <xf numFmtId="0" fontId="8" fillId="6" borderId="57" xfId="0" applyFont="1" applyFill="1" applyBorder="1"/>
    <xf numFmtId="0" fontId="0" fillId="6" borderId="0" xfId="0" applyFont="1" applyFill="1"/>
    <xf numFmtId="3" fontId="8" fillId="4" borderId="7" xfId="4" applyNumberFormat="1" applyFont="1" applyBorder="1" applyAlignment="1"/>
    <xf numFmtId="9" fontId="8" fillId="6" borderId="7" xfId="1" applyFont="1" applyFill="1" applyBorder="1"/>
    <xf numFmtId="0" fontId="6" fillId="3" borderId="7" xfId="3" applyFont="1" applyBorder="1" applyAlignment="1">
      <alignment horizontal="center" vertical="center" wrapText="1"/>
    </xf>
    <xf numFmtId="0" fontId="0" fillId="6" borderId="0" xfId="0" applyFill="1" applyProtection="1"/>
    <xf numFmtId="0" fontId="19" fillId="6" borderId="0" xfId="0" applyFont="1" applyFill="1" applyBorder="1" applyAlignment="1" applyProtection="1">
      <alignment horizontal="right"/>
      <protection hidden="1"/>
    </xf>
    <xf numFmtId="0" fontId="4" fillId="6" borderId="0" xfId="4" applyFill="1" applyBorder="1" applyAlignment="1" applyProtection="1">
      <alignment horizontal="center"/>
      <protection hidden="1"/>
    </xf>
    <xf numFmtId="0" fontId="33" fillId="6" borderId="0" xfId="9" applyFont="1" applyFill="1" applyAlignment="1" applyProtection="1"/>
    <xf numFmtId="0" fontId="8" fillId="6" borderId="0" xfId="0" applyFont="1" applyFill="1" applyProtection="1"/>
    <xf numFmtId="0" fontId="8" fillId="6" borderId="0" xfId="0" applyFont="1" applyFill="1" applyAlignment="1" applyProtection="1">
      <alignment wrapText="1"/>
    </xf>
    <xf numFmtId="0" fontId="8" fillId="6" borderId="0" xfId="0" applyFont="1" applyFill="1" applyAlignment="1" applyProtection="1">
      <alignment horizontal="center"/>
    </xf>
    <xf numFmtId="4" fontId="34" fillId="6" borderId="0" xfId="3" applyNumberFormat="1" applyFont="1" applyFill="1" applyBorder="1" applyAlignment="1" applyProtection="1">
      <alignment vertical="center" wrapText="1"/>
    </xf>
    <xf numFmtId="0" fontId="8" fillId="6" borderId="0" xfId="0" applyFont="1" applyFill="1" applyAlignment="1" applyProtection="1">
      <alignment horizontal="center" vertical="center"/>
    </xf>
    <xf numFmtId="0" fontId="6" fillId="3" borderId="7" xfId="3" applyFont="1" applyBorder="1" applyAlignment="1" applyProtection="1">
      <alignment horizontal="center" vertical="center"/>
    </xf>
    <xf numFmtId="0" fontId="6" fillId="3" borderId="7" xfId="3" applyFont="1" applyBorder="1" applyAlignment="1" applyProtection="1">
      <alignment horizontal="left" vertical="center"/>
    </xf>
    <xf numFmtId="4" fontId="6" fillId="3" borderId="7" xfId="3" applyNumberFormat="1" applyFont="1" applyBorder="1" applyAlignment="1" applyProtection="1">
      <alignment vertical="center" wrapText="1"/>
    </xf>
    <xf numFmtId="0" fontId="8" fillId="6" borderId="25" xfId="0" applyFont="1" applyFill="1" applyBorder="1" applyAlignment="1" applyProtection="1">
      <alignment horizontal="left" vertical="center" wrapText="1"/>
    </xf>
    <xf numFmtId="0" fontId="16" fillId="6" borderId="0" xfId="9" applyFill="1" applyAlignment="1" applyProtection="1">
      <alignment horizontal="center"/>
      <protection hidden="1"/>
    </xf>
    <xf numFmtId="0" fontId="0" fillId="6" borderId="0" xfId="0" applyFill="1" applyAlignment="1" applyProtection="1">
      <alignment horizontal="center" wrapText="1"/>
      <protection hidden="1"/>
    </xf>
    <xf numFmtId="0" fontId="35" fillId="6" borderId="0" xfId="2" applyFont="1" applyFill="1" applyAlignment="1" applyProtection="1">
      <alignment horizontal="center" wrapText="1"/>
      <protection hidden="1"/>
    </xf>
    <xf numFmtId="0" fontId="35" fillId="6" borderId="0" xfId="2" applyFont="1" applyFill="1" applyAlignment="1" applyProtection="1">
      <alignment horizontal="left" wrapText="1"/>
      <protection hidden="1"/>
    </xf>
    <xf numFmtId="0" fontId="0" fillId="6" borderId="1" xfId="0" applyFill="1" applyBorder="1" applyProtection="1">
      <protection hidden="1"/>
    </xf>
    <xf numFmtId="0" fontId="35" fillId="6" borderId="0" xfId="2" applyFont="1" applyFill="1" applyBorder="1" applyAlignment="1" applyProtection="1">
      <alignment horizontal="left" wrapText="1"/>
      <protection hidden="1"/>
    </xf>
    <xf numFmtId="0" fontId="0" fillId="6" borderId="0" xfId="0" applyFill="1" applyAlignment="1">
      <alignment horizontal="center"/>
    </xf>
    <xf numFmtId="4" fontId="34" fillId="6" borderId="0" xfId="3" applyNumberFormat="1" applyFont="1" applyFill="1" applyBorder="1" applyAlignment="1" applyProtection="1">
      <alignment vertical="center" wrapText="1"/>
      <protection hidden="1"/>
    </xf>
    <xf numFmtId="0" fontId="5" fillId="3" borderId="7" xfId="3" applyBorder="1" applyAlignment="1" applyProtection="1">
      <alignment horizontal="center" vertical="center"/>
    </xf>
    <xf numFmtId="0" fontId="5" fillId="3" borderId="7" xfId="3" applyBorder="1" applyAlignment="1" applyProtection="1">
      <alignment horizontal="left" vertical="center"/>
    </xf>
    <xf numFmtId="0" fontId="14" fillId="6" borderId="25" xfId="0" applyFont="1" applyFill="1" applyBorder="1" applyAlignment="1" applyProtection="1">
      <alignment horizontal="center" vertical="center" wrapText="1"/>
    </xf>
    <xf numFmtId="0" fontId="14" fillId="6" borderId="25" xfId="0" applyFont="1" applyFill="1" applyBorder="1" applyAlignment="1" applyProtection="1">
      <alignment horizontal="left" vertical="center" wrapText="1"/>
    </xf>
    <xf numFmtId="0" fontId="0" fillId="6" borderId="0" xfId="0" applyFill="1" applyAlignment="1" applyProtection="1">
      <alignment wrapText="1"/>
      <protection hidden="1"/>
    </xf>
    <xf numFmtId="0" fontId="35" fillId="6" borderId="0" xfId="2" applyFont="1" applyFill="1" applyAlignment="1" applyProtection="1">
      <alignment wrapText="1"/>
      <protection hidden="1"/>
    </xf>
    <xf numFmtId="0" fontId="0" fillId="6" borderId="0" xfId="0" applyFill="1" applyAlignment="1"/>
    <xf numFmtId="0" fontId="5" fillId="3" borderId="7" xfId="3" applyBorder="1" applyAlignment="1" applyProtection="1">
      <alignment vertical="center"/>
    </xf>
    <xf numFmtId="0" fontId="6" fillId="3" borderId="7" xfId="3" applyFont="1" applyBorder="1" applyAlignment="1">
      <alignment horizontal="center"/>
    </xf>
    <xf numFmtId="0" fontId="5" fillId="3" borderId="7" xfId="3" applyBorder="1" applyAlignment="1">
      <alignment horizontal="center" vertical="center"/>
    </xf>
    <xf numFmtId="0" fontId="6" fillId="3" borderId="7" xfId="3" applyFont="1" applyBorder="1" applyAlignment="1">
      <alignment horizontal="center" vertical="center" wrapText="1"/>
    </xf>
    <xf numFmtId="166" fontId="8" fillId="6" borderId="7" xfId="0" applyNumberFormat="1" applyFont="1" applyFill="1" applyBorder="1"/>
    <xf numFmtId="4" fontId="14" fillId="6" borderId="7" xfId="7" applyNumberFormat="1" applyFont="1" applyBorder="1">
      <protection locked="0"/>
    </xf>
    <xf numFmtId="4" fontId="8" fillId="6" borderId="7" xfId="1" applyNumberFormat="1" applyFont="1" applyFill="1" applyBorder="1"/>
    <xf numFmtId="4" fontId="10" fillId="8" borderId="0" xfId="8" applyNumberFormat="1">
      <alignment horizontal="center" vertical="center" wrapText="1"/>
    </xf>
    <xf numFmtId="4" fontId="6" fillId="3" borderId="7" xfId="3" applyNumberFormat="1" applyFont="1" applyBorder="1"/>
    <xf numFmtId="167" fontId="10" fillId="0" borderId="43" xfId="0" applyNumberFormat="1" applyFont="1" applyBorder="1" applyAlignment="1">
      <alignment horizontal="center" vertical="center" wrapText="1"/>
    </xf>
    <xf numFmtId="4" fontId="10" fillId="0" borderId="46" xfId="0" applyNumberFormat="1" applyFont="1" applyBorder="1" applyAlignment="1">
      <alignment horizontal="center" vertical="center" wrapText="1"/>
    </xf>
    <xf numFmtId="3" fontId="10" fillId="8" borderId="0" xfId="8" applyNumberFormat="1">
      <alignment horizontal="center" vertical="center" wrapText="1"/>
    </xf>
    <xf numFmtId="4" fontId="8" fillId="6" borderId="7" xfId="0" applyNumberFormat="1" applyFont="1" applyFill="1" applyBorder="1"/>
    <xf numFmtId="4" fontId="6" fillId="3" borderId="26" xfId="3" applyNumberFormat="1" applyFont="1" applyBorder="1"/>
    <xf numFmtId="4" fontId="8" fillId="6" borderId="17" xfId="13" applyNumberFormat="1" applyFont="1" applyBorder="1" applyAlignment="1" applyProtection="1">
      <alignment vertical="center" wrapText="1"/>
      <protection locked="0"/>
    </xf>
    <xf numFmtId="0" fontId="8" fillId="6" borderId="61" xfId="0" applyFont="1" applyFill="1" applyBorder="1" applyAlignment="1">
      <alignment wrapText="1"/>
    </xf>
    <xf numFmtId="0" fontId="8" fillId="6" borderId="61" xfId="0" applyFont="1" applyFill="1" applyBorder="1"/>
    <xf numFmtId="4" fontId="8" fillId="6" borderId="61" xfId="0" applyNumberFormat="1" applyFont="1" applyFill="1" applyBorder="1"/>
    <xf numFmtId="10" fontId="8" fillId="6" borderId="57" xfId="1" applyNumberFormat="1" applyFont="1" applyFill="1" applyBorder="1"/>
    <xf numFmtId="3" fontId="19" fillId="6" borderId="0" xfId="0" applyNumberFormat="1" applyFont="1" applyFill="1" applyAlignment="1">
      <alignment vertical="center"/>
    </xf>
    <xf numFmtId="9" fontId="19" fillId="6" borderId="0" xfId="1" applyFont="1" applyFill="1" applyAlignment="1">
      <alignment vertical="center"/>
    </xf>
    <xf numFmtId="3" fontId="19" fillId="6" borderId="0" xfId="0" applyNumberFormat="1" applyFont="1" applyFill="1"/>
    <xf numFmtId="9" fontId="19" fillId="6" borderId="0" xfId="14" applyFont="1" applyFill="1" applyBorder="1" applyAlignment="1" applyProtection="1">
      <alignment horizontal="right" wrapText="1"/>
    </xf>
    <xf numFmtId="167" fontId="8" fillId="6" borderId="7" xfId="1" applyNumberFormat="1" applyFont="1" applyFill="1" applyBorder="1"/>
    <xf numFmtId="167" fontId="10" fillId="8" borderId="0" xfId="8" applyNumberFormat="1">
      <alignment horizontal="center" vertical="center" wrapText="1"/>
    </xf>
    <xf numFmtId="0" fontId="0" fillId="0" borderId="0" xfId="0" applyFill="1" applyProtection="1">
      <protection hidden="1"/>
    </xf>
    <xf numFmtId="0" fontId="6" fillId="3" borderId="26" xfId="3" applyFont="1" applyBorder="1" applyAlignment="1">
      <alignment horizontal="center" vertical="center"/>
    </xf>
    <xf numFmtId="0" fontId="6" fillId="3" borderId="27" xfId="3" applyFont="1" applyBorder="1" applyAlignment="1">
      <alignment horizontal="center" vertical="center"/>
    </xf>
    <xf numFmtId="0" fontId="6" fillId="3" borderId="7" xfId="3" applyFont="1" applyBorder="1" applyAlignment="1">
      <alignment horizontal="center" vertical="center" wrapText="1"/>
    </xf>
    <xf numFmtId="0" fontId="6" fillId="3" borderId="7" xfId="3" applyFont="1" applyBorder="1" applyAlignment="1">
      <alignment horizontal="center"/>
    </xf>
    <xf numFmtId="0" fontId="37" fillId="0" borderId="0" xfId="15"/>
    <xf numFmtId="0" fontId="22" fillId="9" borderId="0" xfId="6" applyFont="1" applyFill="1" applyBorder="1" applyAlignment="1"/>
    <xf numFmtId="0" fontId="10" fillId="0" borderId="40" xfId="15" quotePrefix="1" applyFont="1" applyBorder="1"/>
    <xf numFmtId="0" fontId="10" fillId="0" borderId="44" xfId="15" quotePrefix="1" applyFont="1" applyBorder="1"/>
    <xf numFmtId="0" fontId="10" fillId="0" borderId="0" xfId="15" applyFont="1"/>
    <xf numFmtId="0" fontId="10" fillId="0" borderId="0" xfId="15" applyFont="1" applyAlignment="1"/>
    <xf numFmtId="0" fontId="22" fillId="9" borderId="48" xfId="6" applyFont="1" applyFill="1" applyBorder="1" applyAlignment="1"/>
    <xf numFmtId="0" fontId="5" fillId="3" borderId="7" xfId="3" applyBorder="1"/>
    <xf numFmtId="3" fontId="5" fillId="3" borderId="7" xfId="3" applyNumberFormat="1" applyBorder="1"/>
    <xf numFmtId="0" fontId="8" fillId="12" borderId="7" xfId="0" applyFont="1" applyFill="1" applyBorder="1"/>
    <xf numFmtId="0" fontId="8" fillId="6" borderId="7" xfId="0" applyFont="1" applyFill="1" applyBorder="1" applyAlignment="1">
      <alignment horizontal="left" indent="7"/>
    </xf>
    <xf numFmtId="4" fontId="6" fillId="3" borderId="7" xfId="3" applyNumberFormat="1" applyFont="1" applyBorder="1" applyAlignment="1">
      <alignment horizontal="center"/>
    </xf>
    <xf numFmtId="4" fontId="6" fillId="2" borderId="0" xfId="2" applyNumberFormat="1" applyFont="1" applyAlignment="1">
      <alignment vertical="center"/>
    </xf>
    <xf numFmtId="4" fontId="8" fillId="6" borderId="0" xfId="0" applyNumberFormat="1" applyFont="1" applyFill="1"/>
    <xf numFmtId="4" fontId="8" fillId="6" borderId="0" xfId="0" applyNumberFormat="1" applyFont="1" applyFill="1" applyBorder="1"/>
    <xf numFmtId="167" fontId="8" fillId="6" borderId="7" xfId="0" applyNumberFormat="1" applyFont="1" applyFill="1" applyBorder="1"/>
    <xf numFmtId="10" fontId="14" fillId="6" borderId="57" xfId="1" applyNumberFormat="1" applyFont="1" applyFill="1" applyBorder="1"/>
    <xf numFmtId="167" fontId="8" fillId="6" borderId="0" xfId="0" applyNumberFormat="1" applyFont="1" applyFill="1" applyBorder="1"/>
    <xf numFmtId="0" fontId="14" fillId="6" borderId="57" xfId="0" applyFont="1" applyFill="1" applyBorder="1"/>
    <xf numFmtId="0" fontId="6" fillId="3" borderId="26" xfId="3" applyFont="1" applyBorder="1" applyAlignment="1">
      <alignment horizontal="center" vertical="center"/>
    </xf>
    <xf numFmtId="0" fontId="6" fillId="3" borderId="27" xfId="3" applyFont="1" applyBorder="1" applyAlignment="1">
      <alignment horizontal="center" vertical="center"/>
    </xf>
    <xf numFmtId="0" fontId="6" fillId="3" borderId="7" xfId="3" applyFont="1" applyBorder="1" applyAlignment="1">
      <alignment horizontal="center" vertical="center" wrapText="1"/>
    </xf>
    <xf numFmtId="3" fontId="6" fillId="3" borderId="6" xfId="3" applyNumberFormat="1" applyFont="1" applyBorder="1"/>
    <xf numFmtId="3" fontId="8" fillId="6" borderId="16" xfId="0" applyNumberFormat="1" applyFont="1" applyFill="1" applyBorder="1"/>
    <xf numFmtId="3" fontId="8" fillId="6" borderId="11" xfId="0" applyNumberFormat="1" applyFont="1" applyFill="1" applyBorder="1"/>
    <xf numFmtId="3" fontId="8" fillId="6" borderId="15" xfId="13" applyBorder="1" applyAlignment="1">
      <alignment vertical="center" wrapText="1"/>
      <protection locked="0"/>
    </xf>
    <xf numFmtId="3" fontId="6" fillId="3" borderId="16" xfId="3" applyNumberFormat="1" applyFont="1" applyBorder="1"/>
    <xf numFmtId="3" fontId="6" fillId="3" borderId="11" xfId="3" applyNumberFormat="1" applyFont="1" applyBorder="1"/>
    <xf numFmtId="0" fontId="5" fillId="3" borderId="0" xfId="3" applyNumberFormat="1" applyAlignment="1">
      <alignment horizontal="center"/>
    </xf>
    <xf numFmtId="168" fontId="8" fillId="6" borderId="15" xfId="13" applyNumberFormat="1" applyFont="1" applyAlignment="1" applyProtection="1">
      <alignment vertical="center" wrapText="1"/>
      <protection locked="0"/>
    </xf>
    <xf numFmtId="168" fontId="8" fillId="6" borderId="0" xfId="0" applyNumberFormat="1" applyFont="1" applyFill="1"/>
    <xf numFmtId="167" fontId="6" fillId="2" borderId="0" xfId="2" applyNumberFormat="1" applyFont="1" applyAlignment="1">
      <alignment vertical="center"/>
    </xf>
    <xf numFmtId="167" fontId="6" fillId="3" borderId="7" xfId="3" applyNumberFormat="1" applyFont="1" applyBorder="1" applyAlignment="1">
      <alignment horizontal="center"/>
    </xf>
    <xf numFmtId="167" fontId="8" fillId="6" borderId="0" xfId="0" applyNumberFormat="1" applyFont="1" applyFill="1"/>
    <xf numFmtId="167" fontId="6" fillId="3" borderId="7" xfId="3" applyNumberFormat="1" applyFont="1" applyBorder="1"/>
    <xf numFmtId="0" fontId="0" fillId="6" borderId="0" xfId="0" applyFill="1" applyAlignment="1">
      <alignment vertical="center"/>
    </xf>
    <xf numFmtId="3" fontId="8" fillId="6" borderId="15" xfId="13" applyNumberFormat="1" applyFont="1" applyAlignment="1" applyProtection="1">
      <alignment vertical="center" wrapText="1"/>
      <protection locked="0"/>
    </xf>
    <xf numFmtId="9" fontId="8" fillId="6" borderId="0" xfId="1" applyFont="1" applyFill="1" applyBorder="1" applyAlignment="1">
      <alignment vertical="center"/>
    </xf>
    <xf numFmtId="0" fontId="8" fillId="6" borderId="0" xfId="0" applyFont="1" applyFill="1" applyAlignment="1">
      <alignment vertical="center"/>
    </xf>
    <xf numFmtId="3" fontId="6" fillId="3" borderId="7" xfId="3" applyNumberFormat="1" applyFont="1" applyBorder="1" applyAlignment="1">
      <alignment horizontal="right" vertical="center" wrapText="1"/>
    </xf>
    <xf numFmtId="9" fontId="6" fillId="3" borderId="7" xfId="1" applyFont="1" applyFill="1" applyBorder="1" applyAlignment="1">
      <alignment horizontal="right" vertical="center" wrapText="1"/>
    </xf>
    <xf numFmtId="0" fontId="0" fillId="6" borderId="0" xfId="0" applyFill="1" applyAlignment="1">
      <alignment vertical="center" wrapText="1"/>
    </xf>
    <xf numFmtId="0" fontId="6" fillId="3" borderId="7" xfId="3" applyFont="1" applyBorder="1" applyAlignment="1">
      <alignment vertical="center" wrapText="1"/>
    </xf>
    <xf numFmtId="0" fontId="6" fillId="3" borderId="11" xfId="3" applyFont="1" applyBorder="1" applyAlignment="1">
      <alignment vertical="center" wrapText="1"/>
    </xf>
    <xf numFmtId="0" fontId="5" fillId="3" borderId="7" xfId="3" applyBorder="1" applyAlignment="1">
      <alignment wrapText="1"/>
    </xf>
    <xf numFmtId="0" fontId="8" fillId="4" borderId="72" xfId="4" applyFont="1" applyBorder="1"/>
    <xf numFmtId="0" fontId="6" fillId="3" borderId="7" xfId="3" applyFont="1" applyBorder="1" applyAlignment="1" applyProtection="1">
      <alignment wrapText="1"/>
    </xf>
    <xf numFmtId="0" fontId="6" fillId="3" borderId="7" xfId="3" applyFont="1" applyBorder="1" applyAlignment="1" applyProtection="1">
      <alignment vertical="center" wrapText="1"/>
    </xf>
    <xf numFmtId="0" fontId="8" fillId="6" borderId="0" xfId="0" applyFont="1" applyFill="1" applyBorder="1" applyAlignment="1">
      <alignment vertical="center"/>
    </xf>
    <xf numFmtId="3" fontId="6" fillId="3" borderId="7" xfId="3" applyNumberFormat="1" applyFont="1" applyBorder="1" applyAlignment="1" applyProtection="1">
      <alignment vertical="center" wrapText="1"/>
    </xf>
    <xf numFmtId="9" fontId="6" fillId="3" borderId="7" xfId="1" applyFont="1" applyFill="1" applyBorder="1" applyAlignment="1" applyProtection="1">
      <alignment vertical="center" wrapText="1"/>
    </xf>
    <xf numFmtId="10" fontId="8" fillId="6" borderId="0" xfId="1" applyNumberFormat="1" applyFont="1" applyFill="1"/>
    <xf numFmtId="0" fontId="14" fillId="0" borderId="25" xfId="0" applyFont="1" applyFill="1" applyBorder="1" applyAlignment="1" applyProtection="1">
      <alignment horizontal="left" vertical="center" wrapText="1"/>
    </xf>
    <xf numFmtId="4" fontId="8" fillId="6" borderId="71" xfId="0" applyNumberFormat="1" applyFont="1" applyFill="1" applyBorder="1"/>
    <xf numFmtId="0" fontId="3" fillId="0" borderId="0" xfId="15" applyFont="1"/>
    <xf numFmtId="0" fontId="24" fillId="0" borderId="0" xfId="0" applyFont="1" applyFill="1" applyAlignment="1">
      <alignment wrapText="1"/>
    </xf>
    <xf numFmtId="0" fontId="10" fillId="0" borderId="0" xfId="15" applyFont="1" applyFill="1" applyAlignment="1">
      <alignment wrapText="1"/>
    </xf>
    <xf numFmtId="0" fontId="8" fillId="0" borderId="1" xfId="0" applyFont="1" applyFill="1" applyBorder="1"/>
    <xf numFmtId="0" fontId="8" fillId="0" borderId="0" xfId="0" applyFont="1" applyFill="1" applyBorder="1"/>
    <xf numFmtId="3" fontId="8" fillId="0" borderId="0" xfId="0" applyNumberFormat="1" applyFont="1" applyFill="1" applyBorder="1"/>
    <xf numFmtId="0" fontId="8" fillId="0" borderId="0" xfId="0" applyFont="1" applyFill="1"/>
    <xf numFmtId="0" fontId="8" fillId="0" borderId="7" xfId="0" applyFont="1" applyFill="1" applyBorder="1"/>
    <xf numFmtId="3" fontId="8" fillId="0" borderId="7" xfId="0" applyNumberFormat="1" applyFont="1" applyFill="1" applyBorder="1"/>
    <xf numFmtId="3" fontId="8" fillId="0" borderId="6" xfId="0" applyNumberFormat="1" applyFont="1" applyFill="1" applyBorder="1"/>
    <xf numFmtId="0" fontId="8" fillId="0" borderId="7" xfId="4" applyFont="1" applyFill="1" applyBorder="1"/>
    <xf numFmtId="0" fontId="10" fillId="0" borderId="28" xfId="0" applyFont="1" applyFill="1" applyBorder="1"/>
    <xf numFmtId="0" fontId="10" fillId="0" borderId="29" xfId="0" applyFont="1" applyFill="1" applyBorder="1"/>
    <xf numFmtId="0" fontId="10" fillId="0" borderId="30" xfId="0" applyFont="1" applyFill="1" applyBorder="1"/>
    <xf numFmtId="0" fontId="21" fillId="0" borderId="31" xfId="0" applyFont="1" applyFill="1" applyBorder="1" applyAlignment="1">
      <alignment horizontal="center" vertical="center"/>
    </xf>
    <xf numFmtId="0" fontId="13" fillId="0" borderId="31" xfId="0" applyFont="1" applyFill="1" applyBorder="1" applyAlignment="1">
      <alignment horizontal="center" vertical="center"/>
    </xf>
    <xf numFmtId="0" fontId="8" fillId="0" borderId="7" xfId="0" applyFont="1" applyFill="1" applyBorder="1" applyAlignment="1">
      <alignment horizontal="left" indent="5"/>
    </xf>
    <xf numFmtId="4" fontId="8" fillId="0" borderId="7" xfId="1" applyNumberFormat="1" applyFont="1" applyFill="1" applyBorder="1"/>
    <xf numFmtId="0" fontId="10" fillId="0" borderId="0" xfId="8" applyFill="1">
      <alignment horizontal="center" vertical="center" wrapText="1"/>
    </xf>
    <xf numFmtId="4" fontId="10" fillId="0" borderId="0" xfId="8" applyNumberFormat="1" applyFill="1">
      <alignment horizontal="center" vertical="center" wrapText="1"/>
    </xf>
    <xf numFmtId="167" fontId="10" fillId="0" borderId="0" xfId="8" applyNumberFormat="1" applyFill="1">
      <alignment horizontal="center" vertical="center" wrapText="1"/>
    </xf>
    <xf numFmtId="0" fontId="0" fillId="0" borderId="0" xfId="0" applyFont="1" applyFill="1" applyBorder="1"/>
    <xf numFmtId="4" fontId="8" fillId="0" borderId="0" xfId="0" applyNumberFormat="1" applyFont="1" applyFill="1"/>
    <xf numFmtId="0" fontId="8" fillId="0" borderId="7" xfId="0" applyFont="1" applyFill="1" applyBorder="1" applyAlignment="1">
      <alignment horizontal="left" wrapText="1" indent="7"/>
    </xf>
    <xf numFmtId="167" fontId="8" fillId="0" borderId="0" xfId="0" applyNumberFormat="1" applyFont="1" applyFill="1"/>
    <xf numFmtId="3" fontId="8" fillId="0" borderId="15" xfId="13" applyFont="1" applyFill="1" applyBorder="1" applyAlignment="1" applyProtection="1">
      <alignment vertical="center" wrapText="1"/>
      <protection locked="0"/>
    </xf>
    <xf numFmtId="9" fontId="8" fillId="0" borderId="0" xfId="14" applyFont="1" applyFill="1" applyBorder="1" applyAlignment="1" applyProtection="1">
      <alignment horizontal="right" wrapText="1"/>
    </xf>
    <xf numFmtId="3" fontId="8" fillId="0" borderId="15" xfId="13" applyFont="1" applyFill="1" applyAlignment="1" applyProtection="1">
      <alignment vertical="center" wrapText="1"/>
      <protection locked="0"/>
    </xf>
    <xf numFmtId="3" fontId="8" fillId="0" borderId="0" xfId="0" applyNumberFormat="1" applyFont="1" applyFill="1"/>
    <xf numFmtId="9" fontId="8" fillId="0" borderId="0" xfId="1" applyFont="1" applyFill="1" applyAlignment="1">
      <alignment vertical="center"/>
    </xf>
    <xf numFmtId="3" fontId="8" fillId="0" borderId="0" xfId="0" applyNumberFormat="1" applyFont="1" applyFill="1" applyAlignment="1">
      <alignment vertical="center"/>
    </xf>
    <xf numFmtId="0" fontId="0" fillId="0" borderId="0" xfId="0" applyFill="1" applyAlignment="1">
      <alignment horizontal="center"/>
    </xf>
    <xf numFmtId="0" fontId="0" fillId="0" borderId="0" xfId="0" applyFill="1" applyAlignment="1"/>
    <xf numFmtId="0" fontId="8" fillId="0" borderId="25" xfId="0" applyFont="1" applyFill="1" applyBorder="1" applyAlignment="1" applyProtection="1">
      <alignment horizontal="left" vertical="center" wrapText="1"/>
    </xf>
    <xf numFmtId="0" fontId="8" fillId="0" borderId="25" xfId="0" applyFont="1" applyFill="1" applyBorder="1" applyAlignment="1" applyProtection="1">
      <alignment vertical="center"/>
    </xf>
    <xf numFmtId="0" fontId="8" fillId="0" borderId="0" xfId="0" applyFont="1" applyFill="1" applyProtection="1"/>
    <xf numFmtId="0" fontId="6" fillId="3" borderId="7" xfId="3" applyFont="1" applyBorder="1" applyAlignment="1">
      <alignment horizontal="center" vertical="center" wrapText="1"/>
    </xf>
    <xf numFmtId="3" fontId="6" fillId="3" borderId="7" xfId="3" applyNumberFormat="1" applyFont="1" applyBorder="1" applyAlignment="1" applyProtection="1">
      <alignment wrapText="1"/>
    </xf>
    <xf numFmtId="0" fontId="6" fillId="3" borderId="7" xfId="3" applyFont="1" applyBorder="1" applyAlignment="1">
      <alignment horizontal="center" vertical="center" wrapText="1"/>
    </xf>
    <xf numFmtId="0" fontId="8" fillId="12" borderId="7" xfId="4" applyFont="1" applyFill="1" applyBorder="1" applyAlignment="1">
      <alignment wrapText="1"/>
    </xf>
    <xf numFmtId="3" fontId="8" fillId="12" borderId="0" xfId="0" applyNumberFormat="1" applyFont="1" applyFill="1"/>
    <xf numFmtId="0" fontId="8" fillId="6" borderId="0" xfId="0" applyFont="1" applyFill="1" applyBorder="1" applyAlignment="1">
      <alignment wrapText="1"/>
    </xf>
    <xf numFmtId="0" fontId="8" fillId="6" borderId="0" xfId="0" applyFont="1" applyFill="1" applyAlignment="1">
      <alignment horizontal="right"/>
    </xf>
    <xf numFmtId="3" fontId="8" fillId="6" borderId="15" xfId="13" applyFont="1" applyBorder="1" applyAlignment="1" applyProtection="1">
      <alignment horizontal="right" wrapText="1"/>
      <protection locked="0"/>
    </xf>
    <xf numFmtId="3" fontId="19" fillId="12" borderId="0" xfId="0" applyNumberFormat="1" applyFont="1" applyFill="1"/>
    <xf numFmtId="0" fontId="7" fillId="3" borderId="7" xfId="3" applyFont="1" applyBorder="1" applyAlignment="1" applyProtection="1">
      <alignment horizontal="center" vertical="center" wrapText="1"/>
      <protection hidden="1"/>
    </xf>
    <xf numFmtId="0" fontId="6" fillId="3" borderId="7" xfId="3" applyFont="1" applyBorder="1" applyAlignment="1">
      <alignment horizontal="center" vertical="center" wrapText="1"/>
    </xf>
    <xf numFmtId="4" fontId="6" fillId="13" borderId="16" xfId="3" applyNumberFormat="1" applyFont="1" applyFill="1" applyBorder="1" applyAlignment="1" applyProtection="1">
      <alignment wrapText="1"/>
      <protection hidden="1"/>
    </xf>
    <xf numFmtId="3" fontId="19" fillId="14" borderId="77" xfId="0" applyNumberFormat="1" applyFont="1" applyFill="1" applyBorder="1" applyAlignment="1">
      <alignment vertical="center"/>
    </xf>
    <xf numFmtId="3" fontId="19" fillId="6" borderId="76" xfId="0" applyNumberFormat="1" applyFont="1" applyFill="1" applyBorder="1" applyAlignment="1">
      <alignment vertical="center"/>
    </xf>
    <xf numFmtId="0" fontId="14" fillId="14" borderId="16" xfId="4" applyFont="1" applyFill="1" applyBorder="1" applyAlignment="1" applyProtection="1">
      <alignment wrapText="1"/>
      <protection hidden="1"/>
    </xf>
    <xf numFmtId="0" fontId="26" fillId="0" borderId="0" xfId="0" applyFont="1"/>
    <xf numFmtId="0" fontId="10" fillId="0" borderId="0" xfId="0" applyFont="1" applyAlignment="1">
      <alignment horizontal="center" wrapText="1"/>
    </xf>
    <xf numFmtId="0" fontId="27" fillId="0" borderId="0" xfId="0" applyFont="1"/>
    <xf numFmtId="0" fontId="28" fillId="0" borderId="0" xfId="0" applyFont="1"/>
    <xf numFmtId="0" fontId="10" fillId="0" borderId="28" xfId="0" applyFont="1" applyBorder="1"/>
    <xf numFmtId="0" fontId="10" fillId="0" borderId="29" xfId="0" applyFont="1" applyBorder="1"/>
    <xf numFmtId="0" fontId="10" fillId="0" borderId="30" xfId="0" applyFont="1" applyBorder="1"/>
    <xf numFmtId="0" fontId="21" fillId="0" borderId="34"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21" fillId="0" borderId="0" xfId="0" applyFont="1" applyAlignment="1">
      <alignment horizontal="center" vertical="center"/>
    </xf>
    <xf numFmtId="0" fontId="10" fillId="0" borderId="30" xfId="0" applyFont="1" applyBorder="1" applyAlignment="1">
      <alignment horizontal="center" vertical="center" wrapText="1"/>
    </xf>
    <xf numFmtId="0" fontId="10" fillId="0" borderId="78"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84" xfId="0" applyFont="1" applyBorder="1" applyAlignment="1">
      <alignment horizontal="center" vertical="center" wrapText="1"/>
    </xf>
    <xf numFmtId="0" fontId="22" fillId="9" borderId="0" xfId="6" applyFont="1" applyFill="1" applyAlignment="1"/>
    <xf numFmtId="0" fontId="10" fillId="0" borderId="28" xfId="0" applyFont="1" applyBorder="1" applyAlignment="1">
      <alignment vertical="center" wrapText="1"/>
    </xf>
    <xf numFmtId="0" fontId="10" fillId="0" borderId="30" xfId="0" applyFont="1" applyBorder="1" applyAlignment="1">
      <alignment vertical="center" wrapText="1"/>
    </xf>
    <xf numFmtId="0" fontId="10" fillId="0" borderId="35" xfId="0" applyFont="1" applyBorder="1" applyAlignment="1">
      <alignment vertical="center" wrapText="1"/>
    </xf>
    <xf numFmtId="0" fontId="10" fillId="0" borderId="36" xfId="0" applyFont="1" applyBorder="1" applyAlignment="1">
      <alignment vertical="center" wrapText="1"/>
    </xf>
    <xf numFmtId="0" fontId="22" fillId="9" borderId="0" xfId="6" applyFont="1" applyFill="1" applyAlignment="1">
      <alignment horizontal="left"/>
    </xf>
    <xf numFmtId="0" fontId="10" fillId="0" borderId="0" xfId="0" quotePrefix="1" applyFont="1"/>
    <xf numFmtId="0" fontId="21" fillId="0" borderId="39"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0" xfId="0" applyFont="1" applyBorder="1"/>
    <xf numFmtId="165" fontId="10" fillId="0" borderId="85" xfId="0" applyNumberFormat="1" applyFont="1" applyBorder="1" applyAlignment="1">
      <alignment horizontal="center" vertical="center" wrapText="1"/>
    </xf>
    <xf numFmtId="165" fontId="10" fillId="0" borderId="86" xfId="0" applyNumberFormat="1" applyFont="1" applyBorder="1" applyAlignment="1">
      <alignment horizontal="center" vertical="center" wrapText="1"/>
    </xf>
    <xf numFmtId="165" fontId="10" fillId="0" borderId="44" xfId="0" applyNumberFormat="1" applyFont="1" applyBorder="1" applyAlignment="1">
      <alignment horizontal="center" vertical="center" wrapText="1"/>
    </xf>
    <xf numFmtId="165" fontId="10" fillId="0" borderId="66" xfId="0" applyNumberFormat="1" applyFont="1" applyBorder="1" applyAlignment="1">
      <alignment horizontal="center" vertical="center" wrapText="1"/>
    </xf>
    <xf numFmtId="165" fontId="10" fillId="0" borderId="42" xfId="0" applyNumberFormat="1" applyFont="1" applyBorder="1" applyAlignment="1">
      <alignment horizontal="center" vertical="center" wrapText="1"/>
    </xf>
    <xf numFmtId="0" fontId="24" fillId="0" borderId="40" xfId="0" applyFont="1" applyBorder="1"/>
    <xf numFmtId="165" fontId="10" fillId="0" borderId="69" xfId="0" applyNumberFormat="1" applyFont="1" applyBorder="1" applyAlignment="1">
      <alignment horizontal="center" vertical="center" wrapText="1"/>
    </xf>
    <xf numFmtId="0" fontId="24" fillId="0" borderId="44" xfId="0" applyFont="1" applyBorder="1"/>
    <xf numFmtId="0" fontId="10" fillId="0" borderId="42" xfId="0" applyFont="1" applyBorder="1"/>
    <xf numFmtId="0" fontId="21" fillId="0" borderId="44" xfId="0" applyFont="1" applyBorder="1" applyAlignment="1">
      <alignment horizontal="center" vertical="center" wrapText="1"/>
    </xf>
    <xf numFmtId="0" fontId="10" fillId="0" borderId="87" xfId="0" quotePrefix="1" applyFont="1" applyBorder="1"/>
    <xf numFmtId="0" fontId="10" fillId="0" borderId="87" xfId="0" applyFont="1" applyBorder="1"/>
    <xf numFmtId="165" fontId="10" fillId="0" borderId="66" xfId="0" applyNumberFormat="1" applyFont="1" applyBorder="1" applyAlignment="1">
      <alignment horizontal="center" vertical="center" wrapText="1"/>
    </xf>
    <xf numFmtId="165" fontId="10" fillId="0" borderId="42" xfId="0" applyNumberFormat="1" applyFont="1" applyBorder="1" applyAlignment="1">
      <alignment horizontal="center" vertical="center" wrapText="1"/>
    </xf>
    <xf numFmtId="165" fontId="10" fillId="0" borderId="44" xfId="0" applyNumberFormat="1" applyFont="1" applyBorder="1" applyAlignment="1">
      <alignment horizontal="center" vertical="center" wrapText="1"/>
    </xf>
    <xf numFmtId="0" fontId="10" fillId="0" borderId="88" xfId="0" applyFont="1" applyBorder="1"/>
    <xf numFmtId="165" fontId="10" fillId="0" borderId="88" xfId="0" applyNumberFormat="1" applyFont="1" applyBorder="1" applyAlignment="1">
      <alignment vertical="center" wrapText="1"/>
    </xf>
    <xf numFmtId="165" fontId="10" fillId="0" borderId="89" xfId="0" applyNumberFormat="1" applyFont="1" applyBorder="1" applyAlignment="1">
      <alignment vertical="center" wrapText="1"/>
    </xf>
    <xf numFmtId="165" fontId="10" fillId="0" borderId="87" xfId="0" applyNumberFormat="1" applyFont="1" applyBorder="1"/>
    <xf numFmtId="165" fontId="10" fillId="0" borderId="89" xfId="0" applyNumberFormat="1" applyFont="1" applyBorder="1"/>
    <xf numFmtId="0" fontId="21" fillId="0" borderId="40" xfId="0" applyFont="1" applyBorder="1" applyAlignment="1">
      <alignment horizontal="center" vertical="center" wrapText="1"/>
    </xf>
    <xf numFmtId="165" fontId="10" fillId="0" borderId="68" xfId="0" applyNumberFormat="1" applyFont="1" applyBorder="1" applyAlignment="1">
      <alignment horizontal="center" vertical="center" wrapText="1"/>
    </xf>
    <xf numFmtId="165" fontId="10" fillId="0" borderId="41" xfId="0" applyNumberFormat="1" applyFont="1" applyBorder="1" applyAlignment="1">
      <alignment horizontal="center" vertical="center" wrapText="1"/>
    </xf>
    <xf numFmtId="165" fontId="10" fillId="0" borderId="40" xfId="0" applyNumberFormat="1" applyFont="1" applyBorder="1" applyAlignment="1">
      <alignment horizontal="center" vertical="center" wrapText="1"/>
    </xf>
    <xf numFmtId="165" fontId="10" fillId="0" borderId="90" xfId="0" applyNumberFormat="1" applyFont="1" applyBorder="1" applyAlignment="1">
      <alignment horizontal="center" vertical="center" wrapText="1"/>
    </xf>
    <xf numFmtId="165" fontId="10" fillId="0" borderId="91" xfId="0" applyNumberFormat="1" applyFont="1" applyBorder="1" applyAlignment="1">
      <alignment horizontal="center" vertical="center" wrapText="1"/>
    </xf>
    <xf numFmtId="0" fontId="10" fillId="0" borderId="89" xfId="0" applyFont="1" applyBorder="1"/>
    <xf numFmtId="0" fontId="13" fillId="0" borderId="0" xfId="0" applyFont="1"/>
    <xf numFmtId="165" fontId="10" fillId="0" borderId="33" xfId="0" applyNumberFormat="1" applyFont="1" applyBorder="1" applyAlignment="1">
      <alignment horizontal="center" vertical="center" wrapText="1"/>
    </xf>
    <xf numFmtId="0" fontId="21" fillId="0" borderId="34" xfId="0" applyFont="1" applyBorder="1" applyAlignment="1">
      <alignment horizontal="center" vertical="center" wrapText="1"/>
    </xf>
    <xf numFmtId="165" fontId="10" fillId="0" borderId="33" xfId="0" applyNumberFormat="1" applyFont="1" applyBorder="1" applyAlignment="1">
      <alignment horizontal="center" vertical="center" wrapText="1"/>
    </xf>
    <xf numFmtId="0" fontId="21" fillId="0" borderId="29" xfId="0" applyFont="1" applyBorder="1" applyAlignment="1">
      <alignment horizontal="center" vertical="center" wrapText="1"/>
    </xf>
    <xf numFmtId="165" fontId="10" fillId="0" borderId="29" xfId="0" applyNumberFormat="1" applyFont="1" applyBorder="1" applyAlignment="1">
      <alignment horizontal="center" vertical="center" wrapText="1"/>
    </xf>
    <xf numFmtId="0" fontId="21" fillId="0" borderId="48" xfId="0" applyFont="1" applyBorder="1" applyAlignment="1">
      <alignment horizontal="center" vertical="center" wrapText="1"/>
    </xf>
    <xf numFmtId="165" fontId="10" fillId="0" borderId="48" xfId="0" applyNumberFormat="1" applyFont="1" applyBorder="1" applyAlignment="1">
      <alignment horizontal="center" vertical="center" wrapText="1"/>
    </xf>
    <xf numFmtId="0" fontId="21" fillId="0" borderId="92"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165" fontId="10" fillId="0" borderId="0" xfId="0" applyNumberFormat="1" applyFont="1" applyAlignment="1">
      <alignment horizontal="center" vertical="center" wrapText="1"/>
    </xf>
    <xf numFmtId="0" fontId="23" fillId="0" borderId="0" xfId="0" applyFont="1"/>
    <xf numFmtId="165" fontId="10" fillId="0" borderId="96" xfId="0" applyNumberFormat="1" applyFont="1" applyBorder="1" applyAlignment="1">
      <alignment horizontal="center" vertical="center" wrapText="1"/>
    </xf>
    <xf numFmtId="165" fontId="10" fillId="0" borderId="32" xfId="0" applyNumberFormat="1" applyFont="1" applyBorder="1" applyAlignment="1">
      <alignment horizontal="center" vertical="center" wrapText="1"/>
    </xf>
    <xf numFmtId="165" fontId="10" fillId="0" borderId="97" xfId="0" applyNumberFormat="1" applyFont="1" applyBorder="1" applyAlignment="1">
      <alignment horizontal="center" vertical="center" wrapText="1"/>
    </xf>
    <xf numFmtId="165" fontId="10" fillId="0" borderId="0" xfId="0" applyNumberFormat="1" applyFont="1" applyAlignment="1">
      <alignment vertical="center" wrapText="1"/>
    </xf>
    <xf numFmtId="165" fontId="21" fillId="0" borderId="44" xfId="0" applyNumberFormat="1" applyFont="1" applyBorder="1" applyAlignment="1">
      <alignment horizontal="center" vertical="center" wrapText="1"/>
    </xf>
    <xf numFmtId="165" fontId="21" fillId="0" borderId="33" xfId="0" applyNumberFormat="1" applyFont="1" applyBorder="1" applyAlignment="1">
      <alignment horizontal="center" vertical="center" wrapText="1"/>
    </xf>
    <xf numFmtId="4" fontId="14" fillId="12" borderId="7" xfId="7" applyNumberFormat="1" applyFont="1" applyFill="1" applyBorder="1">
      <protection locked="0"/>
    </xf>
    <xf numFmtId="167" fontId="14" fillId="12" borderId="7" xfId="7" applyNumberFormat="1" applyFont="1" applyFill="1" applyBorder="1">
      <protection locked="0"/>
    </xf>
    <xf numFmtId="4" fontId="8" fillId="12" borderId="0" xfId="0" applyNumberFormat="1" applyFont="1" applyFill="1"/>
    <xf numFmtId="167" fontId="8" fillId="12" borderId="0" xfId="0" applyNumberFormat="1" applyFont="1" applyFill="1"/>
    <xf numFmtId="0" fontId="10" fillId="15" borderId="0" xfId="8" applyFill="1">
      <alignment horizontal="center" vertical="center" wrapText="1"/>
    </xf>
    <xf numFmtId="0" fontId="6" fillId="3" borderId="7" xfId="3" applyFont="1" applyBorder="1" applyAlignment="1">
      <alignment horizontal="center" vertical="center" wrapText="1"/>
    </xf>
    <xf numFmtId="165" fontId="10" fillId="0" borderId="66" xfId="0" applyNumberFormat="1" applyFont="1" applyBorder="1" applyAlignment="1">
      <alignment horizontal="center" vertical="center" wrapText="1"/>
    </xf>
    <xf numFmtId="165" fontId="10" fillId="0" borderId="42" xfId="0" applyNumberFormat="1" applyFont="1" applyBorder="1" applyAlignment="1">
      <alignment horizontal="center" vertical="center" wrapText="1"/>
    </xf>
    <xf numFmtId="165" fontId="10" fillId="0" borderId="44" xfId="0" applyNumberFormat="1" applyFont="1" applyBorder="1" applyAlignment="1">
      <alignment horizontal="center" vertical="center" wrapText="1"/>
    </xf>
    <xf numFmtId="0" fontId="10" fillId="0" borderId="30" xfId="0" applyFont="1" applyBorder="1" applyAlignment="1">
      <alignment horizontal="center" vertical="center" wrapText="1"/>
    </xf>
    <xf numFmtId="0" fontId="10" fillId="0" borderId="79" xfId="0" applyFont="1" applyBorder="1" applyAlignment="1">
      <alignment horizontal="center" vertical="center" wrapText="1"/>
    </xf>
    <xf numFmtId="0" fontId="6" fillId="3" borderId="7" xfId="3" applyFont="1" applyBorder="1" applyAlignment="1">
      <alignment horizontal="center"/>
    </xf>
    <xf numFmtId="167" fontId="10" fillId="15" borderId="0" xfId="8" applyNumberFormat="1" applyFill="1">
      <alignment horizontal="center" vertical="center" wrapText="1"/>
    </xf>
    <xf numFmtId="0" fontId="6" fillId="3" borderId="7" xfId="3" applyFont="1" applyBorder="1" applyAlignment="1">
      <alignment horizontal="center" vertical="center" wrapText="1"/>
    </xf>
    <xf numFmtId="0" fontId="6" fillId="3" borderId="26" xfId="3" applyFont="1" applyBorder="1" applyAlignment="1">
      <alignment horizontal="center" vertical="center" wrapText="1"/>
    </xf>
    <xf numFmtId="0" fontId="6" fillId="3" borderId="7" xfId="3" applyFont="1" applyBorder="1" applyAlignment="1">
      <alignment horizontal="center"/>
    </xf>
    <xf numFmtId="0" fontId="8" fillId="6" borderId="1" xfId="0" applyFont="1" applyFill="1" applyBorder="1" applyAlignment="1">
      <alignment vertical="center"/>
    </xf>
    <xf numFmtId="0" fontId="8" fillId="0" borderId="1" xfId="0" applyFont="1" applyFill="1" applyBorder="1" applyAlignment="1">
      <alignment vertical="center"/>
    </xf>
    <xf numFmtId="0" fontId="6" fillId="13" borderId="7" xfId="3" applyFont="1" applyFill="1" applyBorder="1" applyAlignment="1">
      <alignment horizontal="center" vertical="center" wrapText="1"/>
    </xf>
    <xf numFmtId="0" fontId="6" fillId="13" borderId="100" xfId="3" applyFont="1" applyFill="1" applyBorder="1" applyAlignment="1">
      <alignment horizontal="center"/>
    </xf>
    <xf numFmtId="1" fontId="8" fillId="6" borderId="0" xfId="0" applyNumberFormat="1" applyFont="1" applyFill="1"/>
    <xf numFmtId="0" fontId="14" fillId="16" borderId="100" xfId="3" applyFont="1" applyFill="1" applyBorder="1" applyAlignment="1">
      <alignment horizontal="center"/>
    </xf>
    <xf numFmtId="3" fontId="8" fillId="16" borderId="0" xfId="0" applyNumberFormat="1" applyFont="1" applyFill="1" applyBorder="1"/>
    <xf numFmtId="0" fontId="8" fillId="16" borderId="0" xfId="0" applyFont="1" applyFill="1"/>
    <xf numFmtId="3" fontId="8" fillId="16" borderId="0" xfId="0" applyNumberFormat="1" applyFont="1" applyFill="1"/>
    <xf numFmtId="0" fontId="10" fillId="0" borderId="101" xfId="0" applyFont="1" applyBorder="1" applyAlignment="1">
      <alignment horizontal="center" vertical="center" wrapText="1"/>
    </xf>
    <xf numFmtId="165" fontId="10" fillId="0" borderId="102" xfId="0" applyNumberFormat="1" applyFont="1" applyBorder="1" applyAlignment="1">
      <alignment horizontal="center" vertical="center" wrapText="1"/>
    </xf>
    <xf numFmtId="0" fontId="22" fillId="9" borderId="0" xfId="6" applyFont="1" applyFill="1" applyBorder="1" applyAlignment="1">
      <alignment horizontal="left"/>
    </xf>
    <xf numFmtId="0" fontId="10" fillId="0" borderId="0" xfId="15" quotePrefix="1" applyFont="1" applyBorder="1"/>
    <xf numFmtId="2" fontId="10" fillId="0" borderId="102" xfId="0" applyNumberFormat="1" applyFont="1" applyBorder="1" applyAlignment="1">
      <alignment horizontal="center" vertical="center" wrapText="1"/>
    </xf>
    <xf numFmtId="2" fontId="10" fillId="0" borderId="42" xfId="0" applyNumberFormat="1" applyFont="1" applyBorder="1" applyAlignment="1">
      <alignment horizontal="center" vertical="center" wrapText="1"/>
    </xf>
    <xf numFmtId="2" fontId="10" fillId="0" borderId="86" xfId="0" applyNumberFormat="1" applyFont="1" applyBorder="1" applyAlignment="1">
      <alignment horizontal="center" vertical="center" wrapText="1"/>
    </xf>
    <xf numFmtId="2" fontId="10" fillId="0" borderId="90" xfId="0" applyNumberFormat="1" applyFont="1" applyBorder="1" applyAlignment="1">
      <alignment horizontal="center" vertical="center" wrapText="1"/>
    </xf>
    <xf numFmtId="2" fontId="10" fillId="0" borderId="91" xfId="0" applyNumberFormat="1" applyFont="1" applyBorder="1" applyAlignment="1">
      <alignment horizontal="center" vertical="center" wrapText="1"/>
    </xf>
    <xf numFmtId="2" fontId="10" fillId="0" borderId="85" xfId="0" applyNumberFormat="1" applyFont="1" applyBorder="1" applyAlignment="1">
      <alignment horizontal="center" vertical="center" wrapText="1"/>
    </xf>
    <xf numFmtId="9" fontId="6" fillId="3" borderId="7" xfId="1" applyFont="1" applyFill="1" applyBorder="1"/>
    <xf numFmtId="0" fontId="14" fillId="0" borderId="7" xfId="3" applyFont="1" applyFill="1" applyBorder="1"/>
    <xf numFmtId="9" fontId="8" fillId="6" borderId="0" xfId="1" applyFont="1" applyFill="1"/>
    <xf numFmtId="0" fontId="6" fillId="3" borderId="26" xfId="3" applyFont="1" applyBorder="1" applyAlignment="1">
      <alignment horizontal="left" vertical="center" wrapText="1"/>
    </xf>
    <xf numFmtId="0" fontId="8" fillId="6" borderId="14" xfId="0" applyFont="1" applyFill="1" applyBorder="1" applyAlignment="1">
      <alignment wrapText="1"/>
    </xf>
    <xf numFmtId="3" fontId="8" fillId="6" borderId="110" xfId="13" applyFont="1" applyBorder="1" applyAlignment="1" applyProtection="1">
      <alignment vertical="center" wrapText="1"/>
      <protection locked="0"/>
    </xf>
    <xf numFmtId="3" fontId="8" fillId="6" borderId="111" xfId="13" applyFont="1" applyBorder="1" applyAlignment="1" applyProtection="1">
      <alignment vertical="center" wrapText="1"/>
      <protection locked="0"/>
    </xf>
    <xf numFmtId="0" fontId="8" fillId="6" borderId="3" xfId="0" applyFont="1" applyFill="1" applyBorder="1" applyAlignment="1">
      <alignment wrapText="1"/>
    </xf>
    <xf numFmtId="3" fontId="8" fillId="6" borderId="112" xfId="13" applyFont="1" applyBorder="1" applyAlignment="1" applyProtection="1">
      <alignment vertical="center" wrapText="1"/>
      <protection locked="0"/>
    </xf>
    <xf numFmtId="0" fontId="8" fillId="6" borderId="113" xfId="0" applyFont="1" applyFill="1" applyBorder="1" applyAlignment="1">
      <alignment wrapText="1"/>
    </xf>
    <xf numFmtId="3" fontId="8" fillId="6" borderId="114" xfId="13" applyFont="1" applyBorder="1" applyAlignment="1" applyProtection="1">
      <alignment vertical="center" wrapText="1"/>
      <protection locked="0"/>
    </xf>
    <xf numFmtId="3" fontId="8" fillId="6" borderId="115" xfId="13" applyFont="1" applyBorder="1" applyAlignment="1" applyProtection="1">
      <alignment vertical="center" wrapText="1"/>
      <protection locked="0"/>
    </xf>
    <xf numFmtId="0" fontId="6" fillId="13" borderId="7" xfId="3" applyFont="1" applyFill="1" applyBorder="1"/>
    <xf numFmtId="0" fontId="14" fillId="14" borderId="7" xfId="3" applyFont="1" applyFill="1" applyBorder="1"/>
    <xf numFmtId="9" fontId="0" fillId="6" borderId="0" xfId="1" applyFont="1" applyFill="1"/>
    <xf numFmtId="0" fontId="39" fillId="0" borderId="7" xfId="3" applyFont="1" applyFill="1" applyBorder="1"/>
    <xf numFmtId="4" fontId="19" fillId="6" borderId="0" xfId="0" applyNumberFormat="1" applyFont="1" applyFill="1"/>
    <xf numFmtId="0" fontId="14" fillId="0" borderId="103" xfId="3" applyFont="1" applyFill="1" applyBorder="1"/>
    <xf numFmtId="0" fontId="39" fillId="18" borderId="7" xfId="3" applyFont="1" applyFill="1" applyBorder="1"/>
    <xf numFmtId="0" fontId="16" fillId="0" borderId="0" xfId="9" quotePrefix="1" applyFill="1" applyAlignment="1" applyProtection="1">
      <protection hidden="1"/>
    </xf>
    <xf numFmtId="0" fontId="6" fillId="3" borderId="7" xfId="3" applyFont="1" applyBorder="1" applyAlignment="1">
      <alignment horizontal="center"/>
    </xf>
    <xf numFmtId="0" fontId="19" fillId="4" borderId="0" xfId="4" applyFont="1"/>
    <xf numFmtId="168" fontId="8" fillId="6" borderId="15" xfId="13" applyNumberFormat="1" applyFont="1" applyAlignment="1" applyProtection="1">
      <alignment vertical="center" wrapText="1"/>
    </xf>
    <xf numFmtId="0" fontId="6" fillId="3" borderId="7" xfId="3" applyFont="1" applyBorder="1" applyAlignment="1">
      <alignment horizontal="center" vertical="center" wrapText="1"/>
    </xf>
    <xf numFmtId="0" fontId="8" fillId="6" borderId="116" xfId="0" applyFont="1" applyFill="1" applyBorder="1"/>
    <xf numFmtId="3" fontId="8" fillId="6" borderId="116" xfId="0" applyNumberFormat="1" applyFont="1" applyFill="1" applyBorder="1"/>
    <xf numFmtId="0" fontId="8" fillId="6" borderId="117" xfId="0" applyFont="1" applyFill="1" applyBorder="1"/>
    <xf numFmtId="0" fontId="8" fillId="6" borderId="118" xfId="0" applyFont="1" applyFill="1" applyBorder="1"/>
    <xf numFmtId="3" fontId="8" fillId="6" borderId="118" xfId="0" applyNumberFormat="1" applyFont="1" applyFill="1" applyBorder="1"/>
    <xf numFmtId="0" fontId="6" fillId="3" borderId="7" xfId="3" applyFont="1" applyBorder="1" applyAlignment="1">
      <alignment horizontal="center" vertical="center" wrapText="1"/>
    </xf>
    <xf numFmtId="0" fontId="6" fillId="3" borderId="7" xfId="3" applyFont="1" applyBorder="1" applyAlignment="1">
      <alignment horizontal="center"/>
    </xf>
    <xf numFmtId="0" fontId="6" fillId="3" borderId="7" xfId="3" applyFont="1" applyBorder="1" applyAlignment="1">
      <alignment horizontal="center" vertical="center" wrapText="1"/>
    </xf>
    <xf numFmtId="0" fontId="6" fillId="3" borderId="7" xfId="3" applyFont="1" applyBorder="1" applyAlignment="1">
      <alignment horizontal="center"/>
    </xf>
    <xf numFmtId="0" fontId="45" fillId="3" borderId="7" xfId="3" applyFont="1" applyBorder="1" applyAlignment="1">
      <alignment horizontal="center"/>
    </xf>
    <xf numFmtId="0" fontId="46" fillId="3" borderId="7" xfId="3" applyFont="1" applyBorder="1" applyAlignment="1">
      <alignment horizontal="center"/>
    </xf>
    <xf numFmtId="0" fontId="47" fillId="3" borderId="7" xfId="3" applyFont="1" applyBorder="1" applyAlignment="1">
      <alignment horizontal="center"/>
    </xf>
    <xf numFmtId="0" fontId="48" fillId="3" borderId="7" xfId="3" applyFont="1" applyBorder="1" applyAlignment="1">
      <alignment horizontal="center"/>
    </xf>
    <xf numFmtId="0" fontId="6" fillId="3" borderId="7" xfId="3" applyFont="1" applyBorder="1" applyAlignment="1">
      <alignment horizontal="center" vertical="center" wrapText="1"/>
    </xf>
    <xf numFmtId="0" fontId="6" fillId="3" borderId="7" xfId="3" applyFont="1" applyBorder="1" applyAlignment="1">
      <alignment horizontal="center"/>
    </xf>
    <xf numFmtId="0" fontId="8" fillId="6" borderId="0" xfId="17" applyFill="1" applyAlignment="1" applyProtection="1">
      <alignment vertical="center"/>
      <protection hidden="1"/>
    </xf>
    <xf numFmtId="0" fontId="49" fillId="6" borderId="0" xfId="18" applyFill="1" applyAlignment="1" applyProtection="1">
      <alignment vertical="center"/>
      <protection hidden="1"/>
    </xf>
    <xf numFmtId="0" fontId="8" fillId="6" borderId="0" xfId="17" applyFill="1" applyAlignment="1">
      <alignment vertical="center"/>
    </xf>
    <xf numFmtId="0" fontId="8" fillId="6" borderId="0" xfId="17" applyFill="1" applyAlignment="1" applyProtection="1">
      <alignment vertical="center" wrapText="1"/>
      <protection hidden="1"/>
    </xf>
    <xf numFmtId="0" fontId="8" fillId="6" borderId="0" xfId="17" applyFill="1" applyAlignment="1" applyProtection="1">
      <alignment horizontal="left" vertical="center"/>
      <protection hidden="1"/>
    </xf>
    <xf numFmtId="0" fontId="8" fillId="6" borderId="0" xfId="17" applyFill="1" applyAlignment="1">
      <alignment horizontal="center" vertical="center"/>
    </xf>
    <xf numFmtId="0" fontId="35" fillId="2" borderId="0" xfId="2" applyFont="1" applyAlignment="1" applyProtection="1">
      <alignment vertical="center"/>
      <protection hidden="1"/>
    </xf>
    <xf numFmtId="0" fontId="0" fillId="6" borderId="37" xfId="17" applyFont="1" applyFill="1" applyBorder="1" applyAlignment="1" applyProtection="1">
      <alignment vertical="center"/>
      <protection hidden="1"/>
    </xf>
    <xf numFmtId="0" fontId="0" fillId="6" borderId="120" xfId="17" applyFont="1" applyFill="1" applyBorder="1" applyAlignment="1" applyProtection="1">
      <alignment vertical="center"/>
      <protection hidden="1"/>
    </xf>
    <xf numFmtId="0" fontId="6" fillId="3" borderId="12" xfId="20" applyBorder="1" applyAlignment="1" applyProtection="1">
      <alignment horizontal="center" vertical="center"/>
    </xf>
    <xf numFmtId="0" fontId="6" fillId="3" borderId="27" xfId="20" applyBorder="1" applyAlignment="1" applyProtection="1">
      <alignment horizontal="center" vertical="center"/>
    </xf>
    <xf numFmtId="3" fontId="8" fillId="6" borderId="15" xfId="13" applyAlignment="1">
      <alignment vertical="center" wrapText="1"/>
      <protection locked="0"/>
    </xf>
    <xf numFmtId="3" fontId="6" fillId="3" borderId="0" xfId="20" applyNumberFormat="1" applyBorder="1" applyAlignment="1" applyProtection="1">
      <alignment horizontal="center" vertical="center"/>
    </xf>
    <xf numFmtId="3" fontId="8" fillId="8" borderId="0" xfId="17" applyNumberFormat="1" applyFill="1" applyAlignment="1">
      <alignment vertical="center"/>
    </xf>
    <xf numFmtId="0" fontId="6" fillId="3" borderId="0" xfId="20" applyBorder="1" applyAlignment="1" applyProtection="1">
      <alignment horizontal="center" vertical="center"/>
    </xf>
    <xf numFmtId="3" fontId="6" fillId="7" borderId="0" xfId="13" applyFont="1" applyFill="1" applyBorder="1" applyAlignment="1">
      <alignment vertical="center" wrapText="1"/>
      <protection locked="0"/>
    </xf>
    <xf numFmtId="3" fontId="8" fillId="4" borderId="0" xfId="19" applyNumberFormat="1" applyAlignment="1" applyProtection="1">
      <alignment vertical="center"/>
    </xf>
    <xf numFmtId="3" fontId="0" fillId="12" borderId="0" xfId="19" applyNumberFormat="1" applyFont="1" applyFill="1" applyAlignment="1" applyProtection="1">
      <alignment vertical="center"/>
    </xf>
    <xf numFmtId="3" fontId="8" fillId="12" borderId="0" xfId="19" applyNumberFormat="1" applyFill="1" applyAlignment="1" applyProtection="1">
      <alignment vertical="center"/>
    </xf>
    <xf numFmtId="0" fontId="19" fillId="6" borderId="0" xfId="17" applyFont="1" applyFill="1" applyAlignment="1">
      <alignment vertical="center"/>
    </xf>
    <xf numFmtId="0" fontId="7" fillId="6" borderId="0" xfId="17" applyFont="1" applyFill="1" applyAlignment="1">
      <alignment vertical="center"/>
    </xf>
    <xf numFmtId="3" fontId="39" fillId="6" borderId="0" xfId="17" applyNumberFormat="1" applyFont="1" applyFill="1" applyAlignment="1">
      <alignment vertical="center"/>
    </xf>
    <xf numFmtId="0" fontId="6" fillId="3" borderId="0" xfId="20" applyBorder="1" applyAlignment="1" applyProtection="1">
      <alignment vertical="center"/>
    </xf>
    <xf numFmtId="0" fontId="8" fillId="19" borderId="0" xfId="17" applyFill="1" applyAlignment="1">
      <alignment vertical="center"/>
    </xf>
    <xf numFmtId="0" fontId="6" fillId="19" borderId="0" xfId="17" applyFont="1" applyFill="1" applyAlignment="1">
      <alignment vertical="center"/>
    </xf>
    <xf numFmtId="3" fontId="8" fillId="6" borderId="0" xfId="19" applyNumberFormat="1" applyFill="1" applyAlignment="1" applyProtection="1">
      <alignment vertical="center"/>
    </xf>
    <xf numFmtId="0" fontId="8" fillId="12" borderId="0" xfId="17" applyFill="1" applyAlignment="1">
      <alignment vertical="center"/>
    </xf>
    <xf numFmtId="0" fontId="6" fillId="6" borderId="0" xfId="17" applyFont="1" applyFill="1" applyAlignment="1">
      <alignment vertical="center"/>
    </xf>
    <xf numFmtId="3" fontId="14" fillId="6" borderId="0" xfId="17" applyNumberFormat="1" applyFont="1" applyFill="1" applyAlignment="1">
      <alignment vertical="center"/>
    </xf>
    <xf numFmtId="0" fontId="14" fillId="6" borderId="0" xfId="17" applyFont="1" applyFill="1" applyAlignment="1">
      <alignment vertical="center"/>
    </xf>
    <xf numFmtId="3" fontId="8" fillId="6" borderId="0" xfId="0" applyNumberFormat="1" applyFont="1" applyFill="1" applyAlignment="1">
      <alignment wrapText="1"/>
    </xf>
    <xf numFmtId="0" fontId="0" fillId="6" borderId="0" xfId="17" applyFont="1" applyFill="1" applyAlignment="1">
      <alignment vertical="center"/>
    </xf>
    <xf numFmtId="9" fontId="14" fillId="6" borderId="123" xfId="21" applyFont="1" applyFill="1" applyBorder="1" applyAlignment="1">
      <alignment vertical="center"/>
    </xf>
    <xf numFmtId="3" fontId="19" fillId="0" borderId="0" xfId="0" applyNumberFormat="1" applyFont="1" applyAlignment="1">
      <alignment vertical="center"/>
    </xf>
    <xf numFmtId="0" fontId="14" fillId="6" borderId="25" xfId="0" applyFont="1" applyFill="1" applyBorder="1" applyAlignment="1">
      <alignment horizontal="center" vertical="center" wrapText="1"/>
    </xf>
    <xf numFmtId="0" fontId="14" fillId="6" borderId="25" xfId="0" applyFont="1" applyFill="1" applyBorder="1" applyAlignment="1">
      <alignment horizontal="left" vertical="center" wrapText="1"/>
    </xf>
    <xf numFmtId="0" fontId="8" fillId="6" borderId="25" xfId="0" applyFont="1" applyFill="1" applyBorder="1" applyAlignment="1">
      <alignment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0" fillId="4" borderId="119" xfId="4" applyFont="1" applyBorder="1" applyAlignment="1"/>
    <xf numFmtId="0" fontId="0" fillId="4" borderId="119" xfId="4" applyFont="1" applyBorder="1" applyAlignment="1">
      <alignment horizontal="center"/>
    </xf>
    <xf numFmtId="0" fontId="21" fillId="0" borderId="124" xfId="0" applyFont="1" applyBorder="1" applyAlignment="1">
      <alignment horizontal="center" vertical="center" wrapText="1"/>
    </xf>
    <xf numFmtId="167" fontId="10" fillId="0" borderId="124" xfId="0" applyNumberFormat="1" applyFont="1" applyBorder="1" applyAlignment="1">
      <alignment horizontal="center" vertical="center" wrapText="1"/>
    </xf>
    <xf numFmtId="0" fontId="5" fillId="2" borderId="0" xfId="2" applyAlignment="1" applyProtection="1">
      <alignment horizontal="center" wrapText="1"/>
      <protection hidden="1"/>
    </xf>
    <xf numFmtId="3" fontId="0" fillId="6" borderId="62" xfId="0" applyNumberFormat="1" applyFill="1" applyBorder="1" applyAlignment="1" applyProtection="1">
      <alignment horizontal="center"/>
    </xf>
    <xf numFmtId="3" fontId="0" fillId="6" borderId="63" xfId="0" applyNumberFormat="1" applyFill="1" applyBorder="1" applyAlignment="1" applyProtection="1">
      <alignment horizontal="center"/>
    </xf>
    <xf numFmtId="3" fontId="0" fillId="6" borderId="64" xfId="0" applyNumberFormat="1" applyFill="1" applyBorder="1" applyAlignment="1" applyProtection="1">
      <alignment horizontal="center"/>
    </xf>
    <xf numFmtId="0" fontId="8" fillId="6" borderId="25" xfId="0" applyFont="1" applyFill="1" applyBorder="1" applyAlignment="1" applyProtection="1">
      <alignment vertical="center" wrapText="1"/>
    </xf>
    <xf numFmtId="0" fontId="8" fillId="0" borderId="25" xfId="0" applyFont="1" applyFill="1" applyBorder="1" applyAlignment="1" applyProtection="1">
      <alignment vertical="center" wrapText="1"/>
    </xf>
    <xf numFmtId="0" fontId="5" fillId="2" borderId="0" xfId="2" applyAlignment="1" applyProtection="1">
      <alignment horizontal="center" vertical="center" wrapText="1"/>
      <protection hidden="1"/>
    </xf>
    <xf numFmtId="0" fontId="5" fillId="2" borderId="20" xfId="2" applyBorder="1" applyAlignment="1" applyProtection="1">
      <alignment horizontal="left" wrapText="1"/>
      <protection hidden="1"/>
    </xf>
    <xf numFmtId="0" fontId="5" fillId="2" borderId="21" xfId="2" applyBorder="1" applyAlignment="1" applyProtection="1">
      <alignment horizontal="left" wrapText="1"/>
      <protection hidden="1"/>
    </xf>
    <xf numFmtId="0" fontId="5" fillId="2" borderId="22" xfId="2" applyBorder="1" applyAlignment="1" applyProtection="1">
      <alignment horizontal="left" wrapText="1"/>
      <protection hidden="1"/>
    </xf>
    <xf numFmtId="0" fontId="4" fillId="4" borderId="0" xfId="4" applyBorder="1" applyAlignment="1" applyProtection="1">
      <alignment horizontal="center"/>
      <protection hidden="1"/>
    </xf>
    <xf numFmtId="0" fontId="4" fillId="4" borderId="18" xfId="4" applyBorder="1" applyAlignment="1" applyProtection="1">
      <alignment horizontal="center"/>
      <protection hidden="1"/>
    </xf>
    <xf numFmtId="0" fontId="4" fillId="4" borderId="8" xfId="4" applyBorder="1" applyAlignment="1" applyProtection="1">
      <alignment horizontal="center"/>
      <protection hidden="1"/>
    </xf>
    <xf numFmtId="0" fontId="4" fillId="4" borderId="19" xfId="4" applyBorder="1" applyAlignment="1" applyProtection="1">
      <alignment horizontal="center"/>
      <protection hidden="1"/>
    </xf>
    <xf numFmtId="0" fontId="8" fillId="6" borderId="25" xfId="0" applyFont="1" applyFill="1" applyBorder="1" applyAlignment="1">
      <alignment horizontal="left" vertical="center"/>
    </xf>
    <xf numFmtId="0" fontId="7" fillId="2" borderId="0" xfId="2" applyFont="1" applyAlignment="1" applyProtection="1">
      <alignment horizontal="left" wrapText="1"/>
    </xf>
    <xf numFmtId="0" fontId="35" fillId="2" borderId="0" xfId="2" applyFont="1" applyAlignment="1" applyProtection="1">
      <alignment horizontal="left" wrapText="1"/>
      <protection hidden="1"/>
    </xf>
    <xf numFmtId="0" fontId="14" fillId="6" borderId="58" xfId="2" applyFont="1" applyFill="1" applyBorder="1" applyAlignment="1" applyProtection="1">
      <alignment horizontal="left" wrapText="1"/>
      <protection hidden="1"/>
    </xf>
    <xf numFmtId="0" fontId="14" fillId="6" borderId="59" xfId="2" applyFont="1" applyFill="1" applyBorder="1" applyAlignment="1" applyProtection="1">
      <alignment horizontal="left" wrapText="1"/>
      <protection hidden="1"/>
    </xf>
    <xf numFmtId="0" fontId="14" fillId="6" borderId="60" xfId="2" applyFont="1" applyFill="1" applyBorder="1" applyAlignment="1" applyProtection="1">
      <alignment horizontal="left" wrapText="1"/>
      <protection hidden="1"/>
    </xf>
    <xf numFmtId="0" fontId="36" fillId="6" borderId="73" xfId="2" applyFont="1" applyFill="1" applyBorder="1" applyAlignment="1" applyProtection="1">
      <alignment horizontal="left" vertical="center" wrapText="1"/>
      <protection hidden="1"/>
    </xf>
    <xf numFmtId="0" fontId="36" fillId="6" borderId="74" xfId="2" applyFont="1" applyFill="1" applyBorder="1" applyAlignment="1" applyProtection="1">
      <alignment horizontal="left" vertical="center" wrapText="1"/>
      <protection hidden="1"/>
    </xf>
    <xf numFmtId="0" fontId="36" fillId="6" borderId="75" xfId="2" applyFont="1" applyFill="1" applyBorder="1" applyAlignment="1" applyProtection="1">
      <alignment horizontal="left" vertical="center" wrapText="1"/>
      <protection hidden="1"/>
    </xf>
    <xf numFmtId="0" fontId="7" fillId="3" borderId="7" xfId="3" applyFont="1" applyBorder="1" applyAlignment="1" applyProtection="1">
      <alignment horizontal="center" vertical="center" wrapText="1"/>
      <protection hidden="1"/>
    </xf>
    <xf numFmtId="0" fontId="17" fillId="4" borderId="16" xfId="4" applyFont="1" applyBorder="1" applyAlignment="1">
      <alignment horizontal="center"/>
    </xf>
    <xf numFmtId="0" fontId="17" fillId="4" borderId="12" xfId="4" applyFont="1" applyBorder="1" applyAlignment="1">
      <alignment horizontal="center"/>
    </xf>
    <xf numFmtId="0" fontId="7" fillId="3" borderId="7" xfId="3" applyFont="1" applyBorder="1" applyAlignment="1" applyProtection="1">
      <alignment horizontal="left" vertical="center" wrapText="1"/>
      <protection hidden="1"/>
    </xf>
    <xf numFmtId="0" fontId="19" fillId="6" borderId="0" xfId="17" applyFont="1" applyFill="1" applyAlignment="1">
      <alignment horizontal="left" vertical="center" wrapText="1"/>
    </xf>
    <xf numFmtId="3" fontId="0" fillId="19" borderId="0" xfId="19" applyNumberFormat="1" applyFont="1" applyFill="1" applyAlignment="1" applyProtection="1">
      <alignment horizontal="center" vertical="center"/>
    </xf>
    <xf numFmtId="3" fontId="8" fillId="19" borderId="0" xfId="19" applyNumberFormat="1" applyFill="1" applyAlignment="1" applyProtection="1">
      <alignment horizontal="center" vertical="center"/>
    </xf>
    <xf numFmtId="0" fontId="0" fillId="12" borderId="0" xfId="19" applyFont="1" applyFill="1" applyAlignment="1" applyProtection="1">
      <alignment horizontal="left" vertical="center" wrapText="1"/>
    </xf>
    <xf numFmtId="0" fontId="8" fillId="12" borderId="0" xfId="19" applyFill="1" applyAlignment="1" applyProtection="1">
      <alignment horizontal="left" vertical="center" wrapText="1"/>
    </xf>
    <xf numFmtId="0" fontId="8" fillId="6" borderId="121" xfId="17" applyFill="1" applyBorder="1" applyAlignment="1">
      <alignment horizontal="center" vertical="center" textRotation="90"/>
    </xf>
    <xf numFmtId="0" fontId="8" fillId="6" borderId="122" xfId="17" applyFill="1" applyBorder="1" applyAlignment="1">
      <alignment horizontal="center" vertical="center" textRotation="90"/>
    </xf>
    <xf numFmtId="0" fontId="8" fillId="6" borderId="121" xfId="17" applyFill="1" applyBorder="1" applyAlignment="1">
      <alignment horizontal="center" vertical="center" textRotation="90" wrapText="1"/>
    </xf>
    <xf numFmtId="0" fontId="8" fillId="6" borderId="122" xfId="17" applyFill="1" applyBorder="1" applyAlignment="1">
      <alignment horizontal="center" vertical="center" textRotation="90" wrapText="1"/>
    </xf>
    <xf numFmtId="0" fontId="8" fillId="6" borderId="0" xfId="17" applyFill="1" applyAlignment="1">
      <alignment horizontal="left" vertical="center" wrapText="1"/>
    </xf>
    <xf numFmtId="0" fontId="17" fillId="4" borderId="7" xfId="4" applyFont="1" applyBorder="1" applyAlignment="1">
      <alignment horizontal="center"/>
    </xf>
    <xf numFmtId="0" fontId="6" fillId="3" borderId="9" xfId="3" applyFont="1" applyBorder="1" applyAlignment="1">
      <alignment horizontal="center"/>
    </xf>
    <xf numFmtId="0" fontId="6" fillId="3" borderId="10" xfId="3" applyFont="1" applyBorder="1" applyAlignment="1">
      <alignment horizontal="center"/>
    </xf>
    <xf numFmtId="0" fontId="6" fillId="3" borderId="2" xfId="3" applyFont="1" applyBorder="1" applyAlignment="1">
      <alignment horizontal="left" vertical="center"/>
    </xf>
    <xf numFmtId="0" fontId="6" fillId="3" borderId="9" xfId="3" applyFont="1" applyBorder="1" applyAlignment="1">
      <alignment horizontal="center" vertical="center" wrapText="1"/>
    </xf>
    <xf numFmtId="0" fontId="6" fillId="3" borderId="10" xfId="3" applyFont="1" applyBorder="1" applyAlignment="1">
      <alignment horizontal="center" vertical="center" wrapText="1"/>
    </xf>
    <xf numFmtId="0" fontId="6" fillId="3" borderId="24" xfId="3" applyFont="1" applyBorder="1" applyAlignment="1">
      <alignment horizontal="center" vertical="center" wrapText="1"/>
    </xf>
    <xf numFmtId="0" fontId="6" fillId="3" borderId="26" xfId="3" applyFont="1" applyBorder="1" applyAlignment="1">
      <alignment horizontal="center" vertical="center"/>
    </xf>
    <xf numFmtId="0" fontId="6" fillId="3" borderId="27" xfId="3" applyFont="1" applyBorder="1" applyAlignment="1">
      <alignment horizontal="center" vertical="center"/>
    </xf>
    <xf numFmtId="0" fontId="6" fillId="3" borderId="7" xfId="3" applyFont="1" applyBorder="1" applyAlignment="1">
      <alignment horizontal="center" vertical="center"/>
    </xf>
    <xf numFmtId="0" fontId="6" fillId="3" borderId="26" xfId="3" applyFont="1" applyBorder="1" applyAlignment="1">
      <alignment horizontal="center" vertical="center" wrapText="1"/>
    </xf>
    <xf numFmtId="0" fontId="6" fillId="3" borderId="27" xfId="3" applyFont="1" applyBorder="1" applyAlignment="1">
      <alignment horizontal="center" vertical="center" wrapText="1"/>
    </xf>
    <xf numFmtId="0" fontId="6" fillId="3" borderId="6" xfId="3" applyFont="1" applyBorder="1" applyAlignment="1">
      <alignment horizontal="center" vertical="center" wrapText="1"/>
    </xf>
    <xf numFmtId="0" fontId="6" fillId="3" borderId="6" xfId="3" applyFont="1" applyBorder="1" applyAlignment="1">
      <alignment horizontal="center" vertical="center"/>
    </xf>
    <xf numFmtId="0" fontId="6" fillId="3" borderId="7" xfId="3" applyFont="1" applyBorder="1" applyAlignment="1">
      <alignment horizontal="center" vertical="center" wrapText="1"/>
    </xf>
    <xf numFmtId="0" fontId="6" fillId="3" borderId="103" xfId="3" applyFont="1" applyBorder="1" applyAlignment="1">
      <alignment horizontal="center" vertical="center"/>
    </xf>
    <xf numFmtId="0" fontId="6" fillId="3" borderId="104" xfId="3" applyFont="1" applyBorder="1" applyAlignment="1">
      <alignment horizontal="center" vertical="center"/>
    </xf>
    <xf numFmtId="0" fontId="8" fillId="6" borderId="105" xfId="0" applyFont="1" applyFill="1" applyBorder="1" applyAlignment="1">
      <alignment horizontal="center" vertical="center" wrapText="1"/>
    </xf>
    <xf numFmtId="0" fontId="8" fillId="6" borderId="106" xfId="0" applyFont="1" applyFill="1" applyBorder="1" applyAlignment="1">
      <alignment horizontal="center" vertical="center" wrapText="1"/>
    </xf>
    <xf numFmtId="0" fontId="8" fillId="6" borderId="107" xfId="0" applyFont="1" applyFill="1" applyBorder="1" applyAlignment="1">
      <alignment horizontal="center" vertical="center" wrapText="1"/>
    </xf>
    <xf numFmtId="0" fontId="6" fillId="3" borderId="109" xfId="3" applyFont="1" applyBorder="1" applyAlignment="1">
      <alignment horizontal="center" vertical="center"/>
    </xf>
    <xf numFmtId="0" fontId="6" fillId="3" borderId="108" xfId="3" applyFont="1" applyBorder="1" applyAlignment="1">
      <alignment horizontal="center" vertical="center"/>
    </xf>
    <xf numFmtId="165" fontId="10" fillId="0" borderId="67" xfId="0" applyNumberFormat="1" applyFont="1" applyBorder="1" applyAlignment="1">
      <alignment horizontal="center" vertical="center" wrapText="1"/>
    </xf>
    <xf numFmtId="165" fontId="10" fillId="0" borderId="45" xfId="0" applyNumberFormat="1" applyFont="1" applyBorder="1" applyAlignment="1">
      <alignment horizontal="center" vertical="center" wrapText="1"/>
    </xf>
    <xf numFmtId="165" fontId="10" fillId="0" borderId="95" xfId="0" applyNumberFormat="1" applyFont="1" applyBorder="1" applyAlignment="1">
      <alignment horizontal="center" vertical="center" wrapText="1"/>
    </xf>
    <xf numFmtId="165" fontId="10" fillId="0" borderId="92" xfId="0" applyNumberFormat="1" applyFont="1" applyBorder="1" applyAlignment="1">
      <alignment horizontal="center" vertical="center" wrapText="1"/>
    </xf>
    <xf numFmtId="165" fontId="10" fillId="0" borderId="93" xfId="0" applyNumberFormat="1" applyFont="1" applyBorder="1" applyAlignment="1">
      <alignment horizontal="center" vertical="center" wrapText="1"/>
    </xf>
    <xf numFmtId="165" fontId="10" fillId="0" borderId="94" xfId="0" applyNumberFormat="1" applyFont="1" applyBorder="1" applyAlignment="1">
      <alignment horizontal="center" vertical="center" wrapText="1"/>
    </xf>
    <xf numFmtId="165" fontId="10" fillId="0" borderId="66" xfId="0" applyNumberFormat="1" applyFont="1" applyBorder="1" applyAlignment="1">
      <alignment horizontal="center" vertical="center" wrapText="1"/>
    </xf>
    <xf numFmtId="165" fontId="10" fillId="0" borderId="42" xfId="0" applyNumberFormat="1" applyFont="1" applyBorder="1" applyAlignment="1">
      <alignment horizontal="center" vertical="center" wrapText="1"/>
    </xf>
    <xf numFmtId="165" fontId="10" fillId="0" borderId="44" xfId="0" applyNumberFormat="1" applyFont="1" applyBorder="1" applyAlignment="1">
      <alignment horizontal="center" vertical="center" wrapText="1"/>
    </xf>
    <xf numFmtId="165" fontId="10" fillId="0" borderId="34" xfId="0" applyNumberFormat="1" applyFont="1" applyBorder="1" applyAlignment="1">
      <alignment horizontal="center" vertical="center" wrapText="1"/>
    </xf>
    <xf numFmtId="165" fontId="10" fillId="0" borderId="32" xfId="0" applyNumberFormat="1" applyFont="1" applyBorder="1" applyAlignment="1">
      <alignment horizontal="center" vertical="center" wrapText="1"/>
    </xf>
    <xf numFmtId="165" fontId="10" fillId="0" borderId="33" xfId="0" applyNumberFormat="1" applyFont="1" applyBorder="1" applyAlignment="1">
      <alignment horizontal="center" vertical="center" wrapText="1"/>
    </xf>
    <xf numFmtId="0" fontId="10" fillId="0" borderId="30"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79"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78"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2" xfId="0" applyFont="1" applyBorder="1" applyAlignment="1">
      <alignment horizontal="center" vertical="center" wrapText="1"/>
    </xf>
    <xf numFmtId="0" fontId="25" fillId="10" borderId="0" xfId="0" quotePrefix="1" applyFont="1" applyFill="1" applyAlignment="1">
      <alignment horizontal="center"/>
    </xf>
    <xf numFmtId="0" fontId="25" fillId="10" borderId="0" xfId="0" applyFont="1" applyFill="1" applyAlignment="1">
      <alignment horizontal="right"/>
    </xf>
    <xf numFmtId="0" fontId="27" fillId="11" borderId="0" xfId="0" applyFont="1" applyFill="1" applyAlignment="1">
      <alignment horizontal="left"/>
    </xf>
    <xf numFmtId="0" fontId="27" fillId="11" borderId="0" xfId="0" applyFont="1" applyFill="1" applyAlignment="1">
      <alignment horizontal="center"/>
    </xf>
    <xf numFmtId="0" fontId="25" fillId="10" borderId="0" xfId="0" applyFont="1" applyFill="1" applyAlignment="1">
      <alignment horizontal="left"/>
    </xf>
    <xf numFmtId="4" fontId="6" fillId="3" borderId="7" xfId="3" applyNumberFormat="1" applyFont="1" applyBorder="1" applyAlignment="1">
      <alignment horizontal="center" vertical="center" wrapText="1"/>
    </xf>
    <xf numFmtId="0" fontId="6" fillId="3" borderId="70" xfId="3" applyFont="1" applyBorder="1" applyAlignment="1">
      <alignment horizontal="center" vertical="center" textRotation="90"/>
    </xf>
    <xf numFmtId="0" fontId="6" fillId="3" borderId="0" xfId="3" applyFont="1" applyBorder="1" applyAlignment="1">
      <alignment horizontal="center" vertical="center" textRotation="90"/>
    </xf>
    <xf numFmtId="0" fontId="6" fillId="3" borderId="7" xfId="3" applyFont="1" applyBorder="1" applyAlignment="1">
      <alignment horizontal="left" vertical="center"/>
    </xf>
    <xf numFmtId="0" fontId="6" fillId="3" borderId="26" xfId="3" applyFont="1" applyBorder="1" applyAlignment="1">
      <alignment horizontal="left" vertical="center"/>
    </xf>
    <xf numFmtId="0" fontId="10" fillId="0" borderId="98" xfId="0" applyFont="1" applyBorder="1" applyAlignment="1">
      <alignment horizontal="center" vertical="center" wrapText="1"/>
    </xf>
    <xf numFmtId="0" fontId="10" fillId="0" borderId="99" xfId="0" applyFont="1" applyBorder="1" applyAlignment="1">
      <alignment horizontal="center" vertical="center" wrapText="1"/>
    </xf>
    <xf numFmtId="2" fontId="10" fillId="0" borderId="66" xfId="0" applyNumberFormat="1" applyFont="1" applyBorder="1" applyAlignment="1">
      <alignment horizontal="center" vertical="center" wrapText="1"/>
    </xf>
    <xf numFmtId="2" fontId="10" fillId="0" borderId="44" xfId="0" applyNumberFormat="1" applyFont="1" applyBorder="1" applyAlignment="1">
      <alignment horizontal="center" vertical="center" wrapText="1"/>
    </xf>
    <xf numFmtId="2" fontId="10" fillId="0" borderId="42" xfId="0" applyNumberFormat="1" applyFont="1" applyBorder="1" applyAlignment="1">
      <alignment horizontal="center" vertical="center" wrapText="1"/>
    </xf>
    <xf numFmtId="0" fontId="17" fillId="17" borderId="7" xfId="4" applyFont="1" applyFill="1" applyBorder="1" applyAlignment="1">
      <alignment horizontal="center"/>
    </xf>
    <xf numFmtId="0" fontId="30" fillId="0" borderId="50" xfId="0" applyFont="1" applyFill="1" applyBorder="1" applyAlignment="1">
      <alignment horizontal="left" vertical="center" wrapText="1"/>
    </xf>
    <xf numFmtId="0" fontId="25" fillId="10" borderId="0" xfId="0" applyFont="1" applyFill="1" applyBorder="1" applyAlignment="1">
      <alignment horizontal="left"/>
    </xf>
    <xf numFmtId="0" fontId="25" fillId="10" borderId="0" xfId="0" quotePrefix="1" applyFont="1" applyFill="1" applyBorder="1" applyAlignment="1">
      <alignment horizontal="center"/>
    </xf>
    <xf numFmtId="0" fontId="25" fillId="10" borderId="0" xfId="0" applyFont="1" applyFill="1" applyBorder="1" applyAlignment="1">
      <alignment horizontal="right"/>
    </xf>
    <xf numFmtId="0" fontId="27" fillId="11" borderId="0" xfId="0" applyFont="1" applyFill="1" applyBorder="1" applyAlignment="1">
      <alignment horizontal="left"/>
    </xf>
    <xf numFmtId="0" fontId="27" fillId="11" borderId="0" xfId="0" applyFont="1" applyFill="1" applyBorder="1" applyAlignment="1">
      <alignment horizontal="center"/>
    </xf>
    <xf numFmtId="0" fontId="6" fillId="3" borderId="7" xfId="3" applyFont="1" applyBorder="1" applyAlignment="1">
      <alignment horizontal="center"/>
    </xf>
    <xf numFmtId="0" fontId="5" fillId="3" borderId="7" xfId="3" applyBorder="1" applyAlignment="1">
      <alignment horizontal="center" vertical="center"/>
    </xf>
    <xf numFmtId="0" fontId="18" fillId="2" borderId="0" xfId="2" applyFont="1" applyAlignment="1">
      <alignment horizontal="left" vertical="center"/>
    </xf>
    <xf numFmtId="0" fontId="6" fillId="3" borderId="7" xfId="3" applyFont="1" applyBorder="1" applyAlignment="1">
      <alignment horizontal="left"/>
    </xf>
    <xf numFmtId="0" fontId="6" fillId="3" borderId="16" xfId="3" applyFont="1" applyBorder="1" applyAlignment="1">
      <alignment horizontal="left"/>
    </xf>
    <xf numFmtId="0" fontId="6" fillId="3" borderId="11" xfId="3" applyFont="1" applyBorder="1" applyAlignment="1">
      <alignment horizontal="left"/>
    </xf>
    <xf numFmtId="0" fontId="32" fillId="4" borderId="9" xfId="4" applyFont="1" applyBorder="1" applyAlignment="1">
      <alignment horizontal="center"/>
    </xf>
    <xf numFmtId="0" fontId="32" fillId="4" borderId="24" xfId="4" applyFont="1" applyBorder="1" applyAlignment="1">
      <alignment horizontal="center"/>
    </xf>
    <xf numFmtId="0" fontId="6" fillId="3" borderId="14" xfId="3" applyFont="1" applyBorder="1" applyAlignment="1">
      <alignment horizontal="left"/>
    </xf>
    <xf numFmtId="0" fontId="6" fillId="3" borderId="23" xfId="3" applyFont="1" applyBorder="1" applyAlignment="1">
      <alignment horizontal="left"/>
    </xf>
  </cellXfs>
  <cellStyles count="27">
    <cellStyle name="20 % - Accent2" xfId="4" builtinId="34"/>
    <cellStyle name="20 % - Accent2 2" xfId="19" xr:uid="{2CBD0B00-408F-42E3-B134-3F484977C755}"/>
    <cellStyle name="Accent1" xfId="2" builtinId="29"/>
    <cellStyle name="Accent1 2" xfId="26" xr:uid="{426CCC1A-C089-4969-BAB6-6A8F81ECCE7C}"/>
    <cellStyle name="Accent2" xfId="3" builtinId="33"/>
    <cellStyle name="Accent2 2" xfId="20" xr:uid="{031686D6-3B64-47F6-82C2-34293ED604BE}"/>
    <cellStyle name="Accent6" xfId="5" builtinId="49" customBuiltin="1"/>
    <cellStyle name="Lien hypertexte" xfId="9" builtinId="8"/>
    <cellStyle name="Lien hypertexte 2" xfId="18" xr:uid="{2FF54561-201A-4098-B35F-F5F25E53E957}"/>
    <cellStyle name="Monétaire 2" xfId="23" xr:uid="{8F91041E-F843-4E74-BB3F-C14A973FD545}"/>
    <cellStyle name="Monétaire 2 2" xfId="24" xr:uid="{081F0097-646B-49C8-9400-CAA31A345CF4}"/>
    <cellStyle name="Normal" xfId="0" builtinId="0"/>
    <cellStyle name="Normal 2" xfId="15" xr:uid="{00000000-0005-0000-0000-000006000000}"/>
    <cellStyle name="Normal 2 2" xfId="17" xr:uid="{56E1F6EB-A523-496E-8EBB-B70C276F707F}"/>
    <cellStyle name="Normal 3" xfId="16" xr:uid="{00000000-0005-0000-0000-000007000000}"/>
    <cellStyle name="Normal 3 2" xfId="25" xr:uid="{029E8407-2C99-49EF-99E1-C27E53182DA7}"/>
    <cellStyle name="Normal 4" xfId="22" xr:uid="{6B1700D6-1740-41E6-AB5B-EDDE93F02647}"/>
    <cellStyle name="Normal_SIBELGA 2005-tableaux2" xfId="6" xr:uid="{00000000-0005-0000-0000-000008000000}"/>
    <cellStyle name="Percent 2" xfId="14" xr:uid="{00000000-0005-0000-0000-000009000000}"/>
    <cellStyle name="Pourcentage" xfId="1" builtinId="5"/>
    <cellStyle name="Pourcentage 2" xfId="21" xr:uid="{B59D6018-B322-48B4-A190-FE7E7C18B7BD}"/>
    <cellStyle name="Procent 2" xfId="12" xr:uid="{00000000-0005-0000-0000-00000B000000}"/>
    <cellStyle name="Standaard 3" xfId="11" xr:uid="{00000000-0005-0000-0000-00000C000000}"/>
    <cellStyle name="Standaard_Balans IL-Glob. PLAU" xfId="10" xr:uid="{00000000-0005-0000-0000-00000D000000}"/>
    <cellStyle name="Style 1" xfId="7" xr:uid="{00000000-0005-0000-0000-00000E000000}"/>
    <cellStyle name="Style 1 3" xfId="13" xr:uid="{00000000-0005-0000-0000-00000F000000}"/>
    <cellStyle name="Style 2" xfId="8" xr:uid="{00000000-0005-0000-0000-000010000000}"/>
  </cellStyles>
  <dxfs count="1053">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TMT - le2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'TAB7'!$A$7</c:f>
              <c:strCache>
                <c:ptCount val="1"/>
                <c:pt idx="0">
                  <c:v>I. Tarifs pour l'utilisation du réseau de distribution</c:v>
                </c:pt>
              </c:strCache>
            </c:strRef>
          </c:tx>
          <c:spPr>
            <a:solidFill>
              <a:schemeClr val="accent1"/>
            </a:solidFill>
            <a:ln>
              <a:noFill/>
            </a:ln>
            <a:effectLst/>
          </c:spPr>
          <c:invertIfNegative val="0"/>
          <c:cat>
            <c:numRef>
              <c:f>'TAB7'!$C$5:$G$5</c:f>
              <c:numCache>
                <c:formatCode>General</c:formatCode>
                <c:ptCount val="5"/>
                <c:pt idx="0">
                  <c:v>2024</c:v>
                </c:pt>
                <c:pt idx="1">
                  <c:v>2025</c:v>
                </c:pt>
                <c:pt idx="2">
                  <c:v>2026</c:v>
                </c:pt>
                <c:pt idx="3">
                  <c:v>2027</c:v>
                </c:pt>
                <c:pt idx="4">
                  <c:v>2028</c:v>
                </c:pt>
              </c:numCache>
            </c:numRef>
          </c:cat>
          <c:val>
            <c:numRef>
              <c:f>'TAB7'!$C$7:$G$7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EDD3-42DC-81E0-CFE033F772F5}"/>
            </c:ext>
          </c:extLst>
        </c:ser>
        <c:ser>
          <c:idx val="1"/>
          <c:order val="1"/>
          <c:tx>
            <c:strRef>
              <c:f>'TAB7'!$A$8</c:f>
              <c:strCache>
                <c:ptCount val="1"/>
                <c:pt idx="0">
                  <c:v>II. Tarif pour les obligations de service public </c:v>
                </c:pt>
              </c:strCache>
            </c:strRef>
          </c:tx>
          <c:spPr>
            <a:solidFill>
              <a:schemeClr val="accent2"/>
            </a:solidFill>
            <a:ln>
              <a:noFill/>
            </a:ln>
            <a:effectLst/>
          </c:spPr>
          <c:invertIfNegative val="0"/>
          <c:cat>
            <c:numRef>
              <c:f>'TAB7'!$C$5:$G$5</c:f>
              <c:numCache>
                <c:formatCode>General</c:formatCode>
                <c:ptCount val="5"/>
                <c:pt idx="0">
                  <c:v>2024</c:v>
                </c:pt>
                <c:pt idx="1">
                  <c:v>2025</c:v>
                </c:pt>
                <c:pt idx="2">
                  <c:v>2026</c:v>
                </c:pt>
                <c:pt idx="3">
                  <c:v>2027</c:v>
                </c:pt>
                <c:pt idx="4">
                  <c:v>2028</c:v>
                </c:pt>
              </c:numCache>
            </c:numRef>
          </c:cat>
          <c:val>
            <c:numRef>
              <c:f>'TAB7'!$C$8:$G$8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EDD3-42DC-81E0-CFE033F772F5}"/>
            </c:ext>
          </c:extLst>
        </c:ser>
        <c:ser>
          <c:idx val="2"/>
          <c:order val="2"/>
          <c:tx>
            <c:strRef>
              <c:f>'TAB7'!$A$9</c:f>
              <c:strCache>
                <c:ptCount val="1"/>
                <c:pt idx="0">
                  <c:v>III. Tarifs pour les surcharges  </c:v>
                </c:pt>
              </c:strCache>
            </c:strRef>
          </c:tx>
          <c:spPr>
            <a:solidFill>
              <a:schemeClr val="accent3"/>
            </a:solidFill>
            <a:ln>
              <a:noFill/>
            </a:ln>
            <a:effectLst/>
          </c:spPr>
          <c:invertIfNegative val="0"/>
          <c:cat>
            <c:numRef>
              <c:f>'TAB7'!$C$5:$G$5</c:f>
              <c:numCache>
                <c:formatCode>General</c:formatCode>
                <c:ptCount val="5"/>
                <c:pt idx="0">
                  <c:v>2024</c:v>
                </c:pt>
                <c:pt idx="1">
                  <c:v>2025</c:v>
                </c:pt>
                <c:pt idx="2">
                  <c:v>2026</c:v>
                </c:pt>
                <c:pt idx="3">
                  <c:v>2027</c:v>
                </c:pt>
                <c:pt idx="4">
                  <c:v>2028</c:v>
                </c:pt>
              </c:numCache>
            </c:numRef>
          </c:cat>
          <c:val>
            <c:numRef>
              <c:f>'TAB7'!$C$9:$G$9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EDD3-42DC-81E0-CFE033F772F5}"/>
            </c:ext>
          </c:extLst>
        </c:ser>
        <c:ser>
          <c:idx val="3"/>
          <c:order val="3"/>
          <c:tx>
            <c:strRef>
              <c:f>'TAB7'!$A$10</c:f>
              <c:strCache>
                <c:ptCount val="1"/>
                <c:pt idx="0">
                  <c:v>IV. Tarif pour les soldes régulatoires</c:v>
                </c:pt>
              </c:strCache>
            </c:strRef>
          </c:tx>
          <c:spPr>
            <a:solidFill>
              <a:schemeClr val="accent4"/>
            </a:solidFill>
            <a:ln>
              <a:noFill/>
            </a:ln>
            <a:effectLst/>
          </c:spPr>
          <c:invertIfNegative val="0"/>
          <c:cat>
            <c:numRef>
              <c:f>'TAB7'!$C$5:$G$5</c:f>
              <c:numCache>
                <c:formatCode>General</c:formatCode>
                <c:ptCount val="5"/>
                <c:pt idx="0">
                  <c:v>2024</c:v>
                </c:pt>
                <c:pt idx="1">
                  <c:v>2025</c:v>
                </c:pt>
                <c:pt idx="2">
                  <c:v>2026</c:v>
                </c:pt>
                <c:pt idx="3">
                  <c:v>2027</c:v>
                </c:pt>
                <c:pt idx="4">
                  <c:v>2028</c:v>
                </c:pt>
              </c:numCache>
            </c:numRef>
          </c:cat>
          <c:val>
            <c:numRef>
              <c:f>'TAB7'!$C$10:$G$10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EDD3-42DC-81E0-CFE033F772F5}"/>
            </c:ext>
          </c:extLst>
        </c:ser>
        <c:ser>
          <c:idx val="4"/>
          <c:order val="4"/>
          <c:tx>
            <c:strRef>
              <c:f>'TAB7'!$A$11</c:f>
              <c:strCache>
                <c:ptCount val="1"/>
                <c:pt idx="0">
                  <c:v>V. Tarif pour l'énergie réactive</c:v>
                </c:pt>
              </c:strCache>
            </c:strRef>
          </c:tx>
          <c:spPr>
            <a:solidFill>
              <a:schemeClr val="accent5"/>
            </a:solidFill>
            <a:ln>
              <a:noFill/>
            </a:ln>
            <a:effectLst/>
          </c:spPr>
          <c:invertIfNegative val="0"/>
          <c:cat>
            <c:numRef>
              <c:f>'TAB7'!$C$5:$G$5</c:f>
              <c:numCache>
                <c:formatCode>General</c:formatCode>
                <c:ptCount val="5"/>
                <c:pt idx="0">
                  <c:v>2024</c:v>
                </c:pt>
                <c:pt idx="1">
                  <c:v>2025</c:v>
                </c:pt>
                <c:pt idx="2">
                  <c:v>2026</c:v>
                </c:pt>
                <c:pt idx="3">
                  <c:v>2027</c:v>
                </c:pt>
                <c:pt idx="4">
                  <c:v>2028</c:v>
                </c:pt>
              </c:numCache>
            </c:numRef>
          </c:cat>
          <c:val>
            <c:numRef>
              <c:f>'TAB7'!$C$11:$G$11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EDD3-42DC-81E0-CFE033F772F5}"/>
            </c:ext>
          </c:extLst>
        </c:ser>
        <c:dLbls>
          <c:showLegendKey val="0"/>
          <c:showVal val="0"/>
          <c:showCatName val="0"/>
          <c:showSerName val="0"/>
          <c:showPercent val="0"/>
          <c:showBubbleSize val="0"/>
        </c:dLbls>
        <c:gapWidth val="219"/>
        <c:overlap val="100"/>
        <c:axId val="431746368"/>
        <c:axId val="429482816"/>
      </c:barChart>
      <c:lineChart>
        <c:grouping val="stacked"/>
        <c:varyColors val="0"/>
        <c:ser>
          <c:idx val="5"/>
          <c:order val="5"/>
          <c:tx>
            <c:strRef>
              <c:f>'TAB7'!$A$12</c:f>
              <c:strCache>
                <c:ptCount val="1"/>
                <c:pt idx="0">
                  <c:v>Évolution (en % par rapport à l'année antérieure)</c:v>
                </c:pt>
              </c:strCache>
            </c:strRef>
          </c:tx>
          <c:spPr>
            <a:ln w="28575" cap="rnd">
              <a:noFill/>
              <a:round/>
            </a:ln>
            <a:effectLst/>
          </c:spPr>
          <c:marker>
            <c:symbol val="circle"/>
            <c:size val="5"/>
            <c:spPr>
              <a:no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'TAB7'!$C$5:$G$5</c:f>
              <c:numCache>
                <c:formatCode>General</c:formatCode>
                <c:ptCount val="5"/>
                <c:pt idx="0">
                  <c:v>2024</c:v>
                </c:pt>
                <c:pt idx="1">
                  <c:v>2025</c:v>
                </c:pt>
                <c:pt idx="2">
                  <c:v>2026</c:v>
                </c:pt>
                <c:pt idx="3">
                  <c:v>2027</c:v>
                </c:pt>
                <c:pt idx="4">
                  <c:v>2028</c:v>
                </c:pt>
              </c:numCache>
            </c:numRef>
          </c:cat>
          <c:val>
            <c:numRef>
              <c:f>'TAB7'!$C$12:$G$12</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8-EDD3-42DC-81E0-CFE033F772F5}"/>
            </c:ext>
          </c:extLst>
        </c:ser>
        <c:dLbls>
          <c:showLegendKey val="0"/>
          <c:showVal val="0"/>
          <c:showCatName val="0"/>
          <c:showSerName val="0"/>
          <c:showPercent val="0"/>
          <c:showBubbleSize val="0"/>
        </c:dLbls>
        <c:marker val="1"/>
        <c:smooth val="0"/>
        <c:axId val="95237736"/>
        <c:axId val="95234208"/>
      </c:lineChart>
      <c:catAx>
        <c:axId val="43174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9482816"/>
        <c:crosses val="autoZero"/>
        <c:auto val="1"/>
        <c:lblAlgn val="ctr"/>
        <c:lblOffset val="100"/>
        <c:noMultiLvlLbl val="0"/>
      </c:catAx>
      <c:valAx>
        <c:axId val="429482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1746368"/>
        <c:crosses val="autoZero"/>
        <c:crossBetween val="between"/>
      </c:valAx>
      <c:valAx>
        <c:axId val="95234208"/>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crossAx val="95237736"/>
        <c:crosses val="max"/>
        <c:crossBetween val="between"/>
      </c:valAx>
      <c:catAx>
        <c:axId val="95237736"/>
        <c:scaling>
          <c:orientation val="minMax"/>
        </c:scaling>
        <c:delete val="1"/>
        <c:axPos val="b"/>
        <c:numFmt formatCode="General" sourceLinked="1"/>
        <c:majorTickMark val="out"/>
        <c:minorTickMark val="none"/>
        <c:tickLblPos val="nextTo"/>
        <c:crossAx val="95234208"/>
        <c:crosses val="autoZero"/>
        <c:auto val="1"/>
        <c:lblAlgn val="ctr"/>
        <c:lblOffset val="100"/>
        <c:noMultiLvlLbl val="0"/>
      </c:catAx>
      <c:spPr>
        <a:noFill/>
        <a:ln>
          <a:noFill/>
        </a:ln>
        <a:effectLst/>
      </c:spPr>
    </c:plotArea>
    <c:legend>
      <c:legendPos val="b"/>
      <c:layout>
        <c:manualLayout>
          <c:xMode val="edge"/>
          <c:yMode val="edge"/>
          <c:x val="4.9392169728783922E-2"/>
          <c:y val="0.78825890376841568"/>
          <c:w val="0.90677099737532818"/>
          <c:h val="0.183963318453806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MT - ld(a)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'TAB7'!$A$33</c:f>
              <c:strCache>
                <c:ptCount val="1"/>
                <c:pt idx="0">
                  <c:v>I. Tarifs pour l'utilisation du réseau de distribution</c:v>
                </c:pt>
              </c:strCache>
            </c:strRef>
          </c:tx>
          <c:spPr>
            <a:solidFill>
              <a:schemeClr val="accent1"/>
            </a:solidFill>
            <a:ln>
              <a:noFill/>
            </a:ln>
            <a:effectLst/>
          </c:spPr>
          <c:invertIfNegative val="0"/>
          <c:cat>
            <c:numRef>
              <c:f>'TAB7'!$C$31:$G$31</c:f>
              <c:numCache>
                <c:formatCode>General</c:formatCode>
                <c:ptCount val="5"/>
                <c:pt idx="0">
                  <c:v>2024</c:v>
                </c:pt>
                <c:pt idx="1">
                  <c:v>2025</c:v>
                </c:pt>
                <c:pt idx="2">
                  <c:v>2026</c:v>
                </c:pt>
                <c:pt idx="3">
                  <c:v>2027</c:v>
                </c:pt>
                <c:pt idx="4">
                  <c:v>2028</c:v>
                </c:pt>
              </c:numCache>
            </c:numRef>
          </c:cat>
          <c:val>
            <c:numRef>
              <c:f>'TAB7'!$C$33:$G$33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B79B-4EBF-BB04-2339C8614CAD}"/>
            </c:ext>
          </c:extLst>
        </c:ser>
        <c:ser>
          <c:idx val="1"/>
          <c:order val="1"/>
          <c:tx>
            <c:strRef>
              <c:f>'TAB7'!$A$34</c:f>
              <c:strCache>
                <c:ptCount val="1"/>
                <c:pt idx="0">
                  <c:v>II. Tarif pour les obligations de service public </c:v>
                </c:pt>
              </c:strCache>
            </c:strRef>
          </c:tx>
          <c:spPr>
            <a:solidFill>
              <a:schemeClr val="accent2"/>
            </a:solidFill>
            <a:ln>
              <a:noFill/>
            </a:ln>
            <a:effectLst/>
          </c:spPr>
          <c:invertIfNegative val="0"/>
          <c:cat>
            <c:numRef>
              <c:f>'TAB7'!$C$31:$G$31</c:f>
              <c:numCache>
                <c:formatCode>General</c:formatCode>
                <c:ptCount val="5"/>
                <c:pt idx="0">
                  <c:v>2024</c:v>
                </c:pt>
                <c:pt idx="1">
                  <c:v>2025</c:v>
                </c:pt>
                <c:pt idx="2">
                  <c:v>2026</c:v>
                </c:pt>
                <c:pt idx="3">
                  <c:v>2027</c:v>
                </c:pt>
                <c:pt idx="4">
                  <c:v>2028</c:v>
                </c:pt>
              </c:numCache>
            </c:numRef>
          </c:cat>
          <c:val>
            <c:numRef>
              <c:f>'TAB7'!$C$34:$G$34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B79B-4EBF-BB04-2339C8614CAD}"/>
            </c:ext>
          </c:extLst>
        </c:ser>
        <c:ser>
          <c:idx val="2"/>
          <c:order val="2"/>
          <c:tx>
            <c:strRef>
              <c:f>'TAB7'!$A$35</c:f>
              <c:strCache>
                <c:ptCount val="1"/>
                <c:pt idx="0">
                  <c:v>III. Tarifs pour les surcharges  </c:v>
                </c:pt>
              </c:strCache>
            </c:strRef>
          </c:tx>
          <c:spPr>
            <a:solidFill>
              <a:schemeClr val="accent3"/>
            </a:solidFill>
            <a:ln>
              <a:noFill/>
            </a:ln>
            <a:effectLst/>
          </c:spPr>
          <c:invertIfNegative val="0"/>
          <c:cat>
            <c:numRef>
              <c:f>'TAB7'!$C$31:$G$31</c:f>
              <c:numCache>
                <c:formatCode>General</c:formatCode>
                <c:ptCount val="5"/>
                <c:pt idx="0">
                  <c:v>2024</c:v>
                </c:pt>
                <c:pt idx="1">
                  <c:v>2025</c:v>
                </c:pt>
                <c:pt idx="2">
                  <c:v>2026</c:v>
                </c:pt>
                <c:pt idx="3">
                  <c:v>2027</c:v>
                </c:pt>
                <c:pt idx="4">
                  <c:v>2028</c:v>
                </c:pt>
              </c:numCache>
            </c:numRef>
          </c:cat>
          <c:val>
            <c:numRef>
              <c:f>'TAB7'!$C$35:$G$35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B79B-4EBF-BB04-2339C8614CAD}"/>
            </c:ext>
          </c:extLst>
        </c:ser>
        <c:ser>
          <c:idx val="3"/>
          <c:order val="3"/>
          <c:tx>
            <c:strRef>
              <c:f>'TAB7'!$A$36</c:f>
              <c:strCache>
                <c:ptCount val="1"/>
                <c:pt idx="0">
                  <c:v>IV. Tarif pour les soldes régulatoires</c:v>
                </c:pt>
              </c:strCache>
            </c:strRef>
          </c:tx>
          <c:spPr>
            <a:solidFill>
              <a:schemeClr val="accent4"/>
            </a:solidFill>
            <a:ln>
              <a:noFill/>
            </a:ln>
            <a:effectLst/>
          </c:spPr>
          <c:invertIfNegative val="0"/>
          <c:cat>
            <c:numRef>
              <c:f>'TAB7'!$C$31:$G$31</c:f>
              <c:numCache>
                <c:formatCode>General</c:formatCode>
                <c:ptCount val="5"/>
                <c:pt idx="0">
                  <c:v>2024</c:v>
                </c:pt>
                <c:pt idx="1">
                  <c:v>2025</c:v>
                </c:pt>
                <c:pt idx="2">
                  <c:v>2026</c:v>
                </c:pt>
                <c:pt idx="3">
                  <c:v>2027</c:v>
                </c:pt>
                <c:pt idx="4">
                  <c:v>2028</c:v>
                </c:pt>
              </c:numCache>
            </c:numRef>
          </c:cat>
          <c:val>
            <c:numRef>
              <c:f>'TAB7'!$C$36:$G$36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B79B-4EBF-BB04-2339C8614CAD}"/>
            </c:ext>
          </c:extLst>
        </c:ser>
        <c:ser>
          <c:idx val="4"/>
          <c:order val="4"/>
          <c:tx>
            <c:strRef>
              <c:f>'TAB7'!$A$37</c:f>
              <c:strCache>
                <c:ptCount val="1"/>
                <c:pt idx="0">
                  <c:v>V. Tarif pour l'énergie réactive</c:v>
                </c:pt>
              </c:strCache>
            </c:strRef>
          </c:tx>
          <c:spPr>
            <a:solidFill>
              <a:schemeClr val="accent5"/>
            </a:solidFill>
            <a:ln>
              <a:noFill/>
            </a:ln>
            <a:effectLst/>
          </c:spPr>
          <c:invertIfNegative val="0"/>
          <c:cat>
            <c:numRef>
              <c:f>'TAB7'!$C$31:$G$31</c:f>
              <c:numCache>
                <c:formatCode>General</c:formatCode>
                <c:ptCount val="5"/>
                <c:pt idx="0">
                  <c:v>2024</c:v>
                </c:pt>
                <c:pt idx="1">
                  <c:v>2025</c:v>
                </c:pt>
                <c:pt idx="2">
                  <c:v>2026</c:v>
                </c:pt>
                <c:pt idx="3">
                  <c:v>2027</c:v>
                </c:pt>
                <c:pt idx="4">
                  <c:v>2028</c:v>
                </c:pt>
              </c:numCache>
            </c:numRef>
          </c:cat>
          <c:val>
            <c:numRef>
              <c:f>'TAB7'!$C$37:$G$37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B79B-4EBF-BB04-2339C8614CAD}"/>
            </c:ext>
          </c:extLst>
        </c:ser>
        <c:dLbls>
          <c:showLegendKey val="0"/>
          <c:showVal val="0"/>
          <c:showCatName val="0"/>
          <c:showSerName val="0"/>
          <c:showPercent val="0"/>
          <c:showBubbleSize val="0"/>
        </c:dLbls>
        <c:gapWidth val="219"/>
        <c:overlap val="100"/>
        <c:axId val="95236952"/>
        <c:axId val="95241264"/>
      </c:barChart>
      <c:lineChart>
        <c:grouping val="stacked"/>
        <c:varyColors val="0"/>
        <c:ser>
          <c:idx val="5"/>
          <c:order val="5"/>
          <c:tx>
            <c:strRef>
              <c:f>'TAB7'!$A$38</c:f>
              <c:strCache>
                <c:ptCount val="1"/>
                <c:pt idx="0">
                  <c:v>Évolution (en % par rapport à l'année antérieure)</c:v>
                </c:pt>
              </c:strCache>
            </c:strRef>
          </c:tx>
          <c:spPr>
            <a:ln w="28575" cap="rnd">
              <a:solidFill>
                <a:srgbClr val="FF0000"/>
              </a:solidFill>
              <a:round/>
            </a:ln>
            <a:effectLst/>
          </c:spPr>
          <c:marker>
            <c:symbol val="circle"/>
            <c:size val="5"/>
            <c:spPr>
              <a:solidFill>
                <a:schemeClr val="accent6"/>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'TAB7'!$C$31:$G$31</c:f>
              <c:numCache>
                <c:formatCode>General</c:formatCode>
                <c:ptCount val="5"/>
                <c:pt idx="0">
                  <c:v>2024</c:v>
                </c:pt>
                <c:pt idx="1">
                  <c:v>2025</c:v>
                </c:pt>
                <c:pt idx="2">
                  <c:v>2026</c:v>
                </c:pt>
                <c:pt idx="3">
                  <c:v>2027</c:v>
                </c:pt>
                <c:pt idx="4">
                  <c:v>2028</c:v>
                </c:pt>
              </c:numCache>
            </c:numRef>
          </c:cat>
          <c:val>
            <c:numRef>
              <c:f>'TAB7'!$C$38:$G$38</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5-B79B-4EBF-BB04-2339C8614CAD}"/>
            </c:ext>
          </c:extLst>
        </c:ser>
        <c:dLbls>
          <c:showLegendKey val="0"/>
          <c:showVal val="0"/>
          <c:showCatName val="0"/>
          <c:showSerName val="0"/>
          <c:showPercent val="0"/>
          <c:showBubbleSize val="0"/>
        </c:dLbls>
        <c:marker val="1"/>
        <c:smooth val="0"/>
        <c:axId val="95238520"/>
        <c:axId val="95237344"/>
      </c:lineChart>
      <c:catAx>
        <c:axId val="95236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41264"/>
        <c:crosses val="autoZero"/>
        <c:auto val="1"/>
        <c:lblAlgn val="ctr"/>
        <c:lblOffset val="100"/>
        <c:noMultiLvlLbl val="0"/>
      </c:catAx>
      <c:valAx>
        <c:axId val="95241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36952"/>
        <c:crosses val="autoZero"/>
        <c:crossBetween val="between"/>
      </c:valAx>
      <c:valAx>
        <c:axId val="9523734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38520"/>
        <c:crosses val="max"/>
        <c:crossBetween val="between"/>
      </c:valAx>
      <c:catAx>
        <c:axId val="95238520"/>
        <c:scaling>
          <c:orientation val="minMax"/>
        </c:scaling>
        <c:delete val="1"/>
        <c:axPos val="b"/>
        <c:numFmt formatCode="General" sourceLinked="1"/>
        <c:majorTickMark val="out"/>
        <c:minorTickMark val="none"/>
        <c:tickLblPos val="nextTo"/>
        <c:crossAx val="95237344"/>
        <c:crosses val="autoZero"/>
        <c:auto val="1"/>
        <c:lblAlgn val="ctr"/>
        <c:lblOffset val="100"/>
        <c:noMultiLvlLbl val="0"/>
      </c:catAx>
      <c:spPr>
        <a:noFill/>
        <a:ln>
          <a:noFill/>
        </a:ln>
        <a:effectLst/>
      </c:spPr>
    </c:plotArea>
    <c:legend>
      <c:legendPos val="b"/>
      <c:layout>
        <c:manualLayout>
          <c:xMode val="edge"/>
          <c:yMode val="edge"/>
          <c:x val="4.9392169728783922E-2"/>
          <c:y val="0.72337634878973467"/>
          <c:w val="0.90677099737532818"/>
          <c:h val="0.24884587343248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MT - ld(a)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'TAB7'!$A$33</c:f>
              <c:strCache>
                <c:ptCount val="1"/>
                <c:pt idx="0">
                  <c:v>I. Tarifs pour l'utilisation du réseau de distribution</c:v>
                </c:pt>
              </c:strCache>
            </c:strRef>
          </c:tx>
          <c:spPr>
            <a:solidFill>
              <a:schemeClr val="accent1"/>
            </a:solidFill>
            <a:ln>
              <a:noFill/>
            </a:ln>
            <a:effectLst/>
          </c:spPr>
          <c:invertIfNegative val="0"/>
          <c:cat>
            <c:numRef>
              <c:f>'TAB7'!$C$31:$G$31</c:f>
              <c:numCache>
                <c:formatCode>General</c:formatCode>
                <c:ptCount val="5"/>
                <c:pt idx="0">
                  <c:v>2024</c:v>
                </c:pt>
                <c:pt idx="1">
                  <c:v>2025</c:v>
                </c:pt>
                <c:pt idx="2">
                  <c:v>2026</c:v>
                </c:pt>
                <c:pt idx="3">
                  <c:v>2027</c:v>
                </c:pt>
                <c:pt idx="4">
                  <c:v>2028</c:v>
                </c:pt>
              </c:numCache>
            </c:numRef>
          </c:cat>
          <c:val>
            <c:numRef>
              <c:f>'TAB7'!$C$33:$G$33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84BB-4ABA-B8AE-A634FA8507B6}"/>
            </c:ext>
          </c:extLst>
        </c:ser>
        <c:ser>
          <c:idx val="1"/>
          <c:order val="1"/>
          <c:tx>
            <c:strRef>
              <c:f>'TAB7'!$A$34</c:f>
              <c:strCache>
                <c:ptCount val="1"/>
                <c:pt idx="0">
                  <c:v>II. Tarif pour les obligations de service public </c:v>
                </c:pt>
              </c:strCache>
            </c:strRef>
          </c:tx>
          <c:spPr>
            <a:solidFill>
              <a:schemeClr val="accent2"/>
            </a:solidFill>
            <a:ln>
              <a:noFill/>
            </a:ln>
            <a:effectLst/>
          </c:spPr>
          <c:invertIfNegative val="0"/>
          <c:cat>
            <c:numRef>
              <c:f>'TAB7'!$C$31:$G$31</c:f>
              <c:numCache>
                <c:formatCode>General</c:formatCode>
                <c:ptCount val="5"/>
                <c:pt idx="0">
                  <c:v>2024</c:v>
                </c:pt>
                <c:pt idx="1">
                  <c:v>2025</c:v>
                </c:pt>
                <c:pt idx="2">
                  <c:v>2026</c:v>
                </c:pt>
                <c:pt idx="3">
                  <c:v>2027</c:v>
                </c:pt>
                <c:pt idx="4">
                  <c:v>2028</c:v>
                </c:pt>
              </c:numCache>
            </c:numRef>
          </c:cat>
          <c:val>
            <c:numRef>
              <c:f>'TAB7'!$C$34:$G$34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84BB-4ABA-B8AE-A634FA8507B6}"/>
            </c:ext>
          </c:extLst>
        </c:ser>
        <c:ser>
          <c:idx val="2"/>
          <c:order val="2"/>
          <c:tx>
            <c:strRef>
              <c:f>'TAB7'!$A$35</c:f>
              <c:strCache>
                <c:ptCount val="1"/>
                <c:pt idx="0">
                  <c:v>III. Tarifs pour les surcharges  </c:v>
                </c:pt>
              </c:strCache>
            </c:strRef>
          </c:tx>
          <c:spPr>
            <a:solidFill>
              <a:schemeClr val="accent3"/>
            </a:solidFill>
            <a:ln>
              <a:noFill/>
            </a:ln>
            <a:effectLst/>
          </c:spPr>
          <c:invertIfNegative val="0"/>
          <c:cat>
            <c:numRef>
              <c:f>'TAB7'!$C$31:$G$31</c:f>
              <c:numCache>
                <c:formatCode>General</c:formatCode>
                <c:ptCount val="5"/>
                <c:pt idx="0">
                  <c:v>2024</c:v>
                </c:pt>
                <c:pt idx="1">
                  <c:v>2025</c:v>
                </c:pt>
                <c:pt idx="2">
                  <c:v>2026</c:v>
                </c:pt>
                <c:pt idx="3">
                  <c:v>2027</c:v>
                </c:pt>
                <c:pt idx="4">
                  <c:v>2028</c:v>
                </c:pt>
              </c:numCache>
            </c:numRef>
          </c:cat>
          <c:val>
            <c:numRef>
              <c:f>'TAB7'!$C$35:$G$35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84BB-4ABA-B8AE-A634FA8507B6}"/>
            </c:ext>
          </c:extLst>
        </c:ser>
        <c:ser>
          <c:idx val="3"/>
          <c:order val="3"/>
          <c:tx>
            <c:strRef>
              <c:f>'TAB7'!$A$36</c:f>
              <c:strCache>
                <c:ptCount val="1"/>
                <c:pt idx="0">
                  <c:v>IV. Tarif pour les soldes régulatoires</c:v>
                </c:pt>
              </c:strCache>
            </c:strRef>
          </c:tx>
          <c:spPr>
            <a:solidFill>
              <a:schemeClr val="accent4"/>
            </a:solidFill>
            <a:ln>
              <a:noFill/>
            </a:ln>
            <a:effectLst/>
          </c:spPr>
          <c:invertIfNegative val="0"/>
          <c:cat>
            <c:numRef>
              <c:f>'TAB7'!$C$31:$G$31</c:f>
              <c:numCache>
                <c:formatCode>General</c:formatCode>
                <c:ptCount val="5"/>
                <c:pt idx="0">
                  <c:v>2024</c:v>
                </c:pt>
                <c:pt idx="1">
                  <c:v>2025</c:v>
                </c:pt>
                <c:pt idx="2">
                  <c:v>2026</c:v>
                </c:pt>
                <c:pt idx="3">
                  <c:v>2027</c:v>
                </c:pt>
                <c:pt idx="4">
                  <c:v>2028</c:v>
                </c:pt>
              </c:numCache>
            </c:numRef>
          </c:cat>
          <c:val>
            <c:numRef>
              <c:f>'TAB7'!$C$36:$G$36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84BB-4ABA-B8AE-A634FA8507B6}"/>
            </c:ext>
          </c:extLst>
        </c:ser>
        <c:ser>
          <c:idx val="4"/>
          <c:order val="4"/>
          <c:tx>
            <c:strRef>
              <c:f>'TAB7'!$A$37</c:f>
              <c:strCache>
                <c:ptCount val="1"/>
                <c:pt idx="0">
                  <c:v>V. Tarif pour l'énergie réactive</c:v>
                </c:pt>
              </c:strCache>
            </c:strRef>
          </c:tx>
          <c:spPr>
            <a:solidFill>
              <a:schemeClr val="accent5"/>
            </a:solidFill>
            <a:ln>
              <a:noFill/>
            </a:ln>
            <a:effectLst/>
          </c:spPr>
          <c:invertIfNegative val="0"/>
          <c:cat>
            <c:numRef>
              <c:f>'TAB7'!$C$31:$G$31</c:f>
              <c:numCache>
                <c:formatCode>General</c:formatCode>
                <c:ptCount val="5"/>
                <c:pt idx="0">
                  <c:v>2024</c:v>
                </c:pt>
                <c:pt idx="1">
                  <c:v>2025</c:v>
                </c:pt>
                <c:pt idx="2">
                  <c:v>2026</c:v>
                </c:pt>
                <c:pt idx="3">
                  <c:v>2027</c:v>
                </c:pt>
                <c:pt idx="4">
                  <c:v>2028</c:v>
                </c:pt>
              </c:numCache>
            </c:numRef>
          </c:cat>
          <c:val>
            <c:numRef>
              <c:f>'TAB7'!$C$37:$G$37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84BB-4ABA-B8AE-A634FA8507B6}"/>
            </c:ext>
          </c:extLst>
        </c:ser>
        <c:dLbls>
          <c:showLegendKey val="0"/>
          <c:showVal val="0"/>
          <c:showCatName val="0"/>
          <c:showSerName val="0"/>
          <c:showPercent val="0"/>
          <c:showBubbleSize val="0"/>
        </c:dLbls>
        <c:gapWidth val="219"/>
        <c:overlap val="100"/>
        <c:axId val="95239304"/>
        <c:axId val="95239696"/>
      </c:barChart>
      <c:lineChart>
        <c:grouping val="stacked"/>
        <c:varyColors val="0"/>
        <c:ser>
          <c:idx val="5"/>
          <c:order val="5"/>
          <c:tx>
            <c:strRef>
              <c:f>'TAB7'!$A$38</c:f>
              <c:strCache>
                <c:ptCount val="1"/>
                <c:pt idx="0">
                  <c:v>Évolution (en % par rapport à l'année antérieure)</c:v>
                </c:pt>
              </c:strCache>
            </c:strRef>
          </c:tx>
          <c:spPr>
            <a:ln w="28575" cap="rnd">
              <a:noFill/>
              <a:round/>
            </a:ln>
            <a:effectLst/>
          </c:spPr>
          <c:marker>
            <c:symbol val="circle"/>
            <c:size val="5"/>
            <c:spPr>
              <a:no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'TAB7'!$C$31:$G$31</c:f>
              <c:numCache>
                <c:formatCode>General</c:formatCode>
                <c:ptCount val="5"/>
                <c:pt idx="0">
                  <c:v>2024</c:v>
                </c:pt>
                <c:pt idx="1">
                  <c:v>2025</c:v>
                </c:pt>
                <c:pt idx="2">
                  <c:v>2026</c:v>
                </c:pt>
                <c:pt idx="3">
                  <c:v>2027</c:v>
                </c:pt>
                <c:pt idx="4">
                  <c:v>2028</c:v>
                </c:pt>
              </c:numCache>
            </c:numRef>
          </c:cat>
          <c:val>
            <c:numRef>
              <c:f>'TAB7'!$C$38:$G$38</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5-84BB-4ABA-B8AE-A634FA8507B6}"/>
            </c:ext>
          </c:extLst>
        </c:ser>
        <c:dLbls>
          <c:showLegendKey val="0"/>
          <c:showVal val="0"/>
          <c:showCatName val="0"/>
          <c:showSerName val="0"/>
          <c:showPercent val="0"/>
          <c:showBubbleSize val="0"/>
        </c:dLbls>
        <c:marker val="1"/>
        <c:smooth val="0"/>
        <c:axId val="95234600"/>
        <c:axId val="95235384"/>
      </c:lineChart>
      <c:catAx>
        <c:axId val="95239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39696"/>
        <c:crosses val="autoZero"/>
        <c:auto val="1"/>
        <c:lblAlgn val="ctr"/>
        <c:lblOffset val="100"/>
        <c:noMultiLvlLbl val="0"/>
      </c:catAx>
      <c:valAx>
        <c:axId val="95239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39304"/>
        <c:crosses val="autoZero"/>
        <c:crossBetween val="between"/>
      </c:valAx>
      <c:valAx>
        <c:axId val="9523538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crossAx val="95234600"/>
        <c:crosses val="max"/>
        <c:crossBetween val="between"/>
      </c:valAx>
      <c:catAx>
        <c:axId val="95234600"/>
        <c:scaling>
          <c:orientation val="minMax"/>
        </c:scaling>
        <c:delete val="1"/>
        <c:axPos val="b"/>
        <c:numFmt formatCode="General" sourceLinked="1"/>
        <c:majorTickMark val="out"/>
        <c:minorTickMark val="none"/>
        <c:tickLblPos val="nextTo"/>
        <c:crossAx val="95235384"/>
        <c:crosses val="autoZero"/>
        <c:auto val="1"/>
        <c:lblAlgn val="ctr"/>
        <c:lblOffset val="100"/>
        <c:noMultiLvlLbl val="0"/>
      </c:catAx>
      <c:spPr>
        <a:noFill/>
        <a:ln>
          <a:noFill/>
        </a:ln>
        <a:effectLst/>
      </c:spPr>
    </c:plotArea>
    <c:legend>
      <c:legendPos val="b"/>
      <c:layout>
        <c:manualLayout>
          <c:xMode val="edge"/>
          <c:yMode val="edge"/>
          <c:x val="4.9392169728783922E-2"/>
          <c:y val="0.78014860368731276"/>
          <c:w val="0.90677099737532818"/>
          <c:h val="0.192073618534909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MT - ld(a)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'TAB7'!$A$33</c:f>
              <c:strCache>
                <c:ptCount val="1"/>
                <c:pt idx="0">
                  <c:v>I. Tarifs pour l'utilisation du réseau de distribution</c:v>
                </c:pt>
              </c:strCache>
            </c:strRef>
          </c:tx>
          <c:spPr>
            <a:solidFill>
              <a:schemeClr val="accent1"/>
            </a:solidFill>
            <a:ln>
              <a:noFill/>
            </a:ln>
            <a:effectLst/>
          </c:spPr>
          <c:invertIfNegative val="0"/>
          <c:cat>
            <c:numRef>
              <c:f>'TAB7'!$C$31:$G$31</c:f>
              <c:numCache>
                <c:formatCode>General</c:formatCode>
                <c:ptCount val="5"/>
                <c:pt idx="0">
                  <c:v>2024</c:v>
                </c:pt>
                <c:pt idx="1">
                  <c:v>2025</c:v>
                </c:pt>
                <c:pt idx="2">
                  <c:v>2026</c:v>
                </c:pt>
                <c:pt idx="3">
                  <c:v>2027</c:v>
                </c:pt>
                <c:pt idx="4">
                  <c:v>2028</c:v>
                </c:pt>
              </c:numCache>
            </c:numRef>
          </c:cat>
          <c:val>
            <c:numRef>
              <c:f>'TAB7'!$C$33:$G$33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4A35-4254-8D84-822530A14C5B}"/>
            </c:ext>
          </c:extLst>
        </c:ser>
        <c:ser>
          <c:idx val="1"/>
          <c:order val="1"/>
          <c:tx>
            <c:strRef>
              <c:f>'TAB7'!$A$34</c:f>
              <c:strCache>
                <c:ptCount val="1"/>
                <c:pt idx="0">
                  <c:v>II. Tarif pour les obligations de service public </c:v>
                </c:pt>
              </c:strCache>
            </c:strRef>
          </c:tx>
          <c:spPr>
            <a:solidFill>
              <a:schemeClr val="accent2"/>
            </a:solidFill>
            <a:ln>
              <a:noFill/>
            </a:ln>
            <a:effectLst/>
          </c:spPr>
          <c:invertIfNegative val="0"/>
          <c:cat>
            <c:numRef>
              <c:f>'TAB7'!$C$31:$G$31</c:f>
              <c:numCache>
                <c:formatCode>General</c:formatCode>
                <c:ptCount val="5"/>
                <c:pt idx="0">
                  <c:v>2024</c:v>
                </c:pt>
                <c:pt idx="1">
                  <c:v>2025</c:v>
                </c:pt>
                <c:pt idx="2">
                  <c:v>2026</c:v>
                </c:pt>
                <c:pt idx="3">
                  <c:v>2027</c:v>
                </c:pt>
                <c:pt idx="4">
                  <c:v>2028</c:v>
                </c:pt>
              </c:numCache>
            </c:numRef>
          </c:cat>
          <c:val>
            <c:numRef>
              <c:f>'TAB7'!$C$34:$G$34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4A35-4254-8D84-822530A14C5B}"/>
            </c:ext>
          </c:extLst>
        </c:ser>
        <c:ser>
          <c:idx val="2"/>
          <c:order val="2"/>
          <c:tx>
            <c:strRef>
              <c:f>'TAB7'!$A$35</c:f>
              <c:strCache>
                <c:ptCount val="1"/>
                <c:pt idx="0">
                  <c:v>III. Tarifs pour les surcharges  </c:v>
                </c:pt>
              </c:strCache>
            </c:strRef>
          </c:tx>
          <c:spPr>
            <a:solidFill>
              <a:schemeClr val="accent3"/>
            </a:solidFill>
            <a:ln>
              <a:noFill/>
            </a:ln>
            <a:effectLst/>
          </c:spPr>
          <c:invertIfNegative val="0"/>
          <c:cat>
            <c:numRef>
              <c:f>'TAB7'!$C$31:$G$31</c:f>
              <c:numCache>
                <c:formatCode>General</c:formatCode>
                <c:ptCount val="5"/>
                <c:pt idx="0">
                  <c:v>2024</c:v>
                </c:pt>
                <c:pt idx="1">
                  <c:v>2025</c:v>
                </c:pt>
                <c:pt idx="2">
                  <c:v>2026</c:v>
                </c:pt>
                <c:pt idx="3">
                  <c:v>2027</c:v>
                </c:pt>
                <c:pt idx="4">
                  <c:v>2028</c:v>
                </c:pt>
              </c:numCache>
            </c:numRef>
          </c:cat>
          <c:val>
            <c:numRef>
              <c:f>'TAB7'!$C$35:$G$35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4A35-4254-8D84-822530A14C5B}"/>
            </c:ext>
          </c:extLst>
        </c:ser>
        <c:ser>
          <c:idx val="3"/>
          <c:order val="3"/>
          <c:tx>
            <c:strRef>
              <c:f>'TAB7'!$A$36</c:f>
              <c:strCache>
                <c:ptCount val="1"/>
                <c:pt idx="0">
                  <c:v>IV. Tarif pour les soldes régulatoires</c:v>
                </c:pt>
              </c:strCache>
            </c:strRef>
          </c:tx>
          <c:spPr>
            <a:solidFill>
              <a:schemeClr val="accent4"/>
            </a:solidFill>
            <a:ln>
              <a:noFill/>
            </a:ln>
            <a:effectLst/>
          </c:spPr>
          <c:invertIfNegative val="0"/>
          <c:cat>
            <c:numRef>
              <c:f>'TAB7'!$C$31:$G$31</c:f>
              <c:numCache>
                <c:formatCode>General</c:formatCode>
                <c:ptCount val="5"/>
                <c:pt idx="0">
                  <c:v>2024</c:v>
                </c:pt>
                <c:pt idx="1">
                  <c:v>2025</c:v>
                </c:pt>
                <c:pt idx="2">
                  <c:v>2026</c:v>
                </c:pt>
                <c:pt idx="3">
                  <c:v>2027</c:v>
                </c:pt>
                <c:pt idx="4">
                  <c:v>2028</c:v>
                </c:pt>
              </c:numCache>
            </c:numRef>
          </c:cat>
          <c:val>
            <c:numRef>
              <c:f>'TAB7'!$C$36:$G$36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4A35-4254-8D84-822530A14C5B}"/>
            </c:ext>
          </c:extLst>
        </c:ser>
        <c:ser>
          <c:idx val="4"/>
          <c:order val="4"/>
          <c:tx>
            <c:strRef>
              <c:f>'TAB7'!$A$37</c:f>
              <c:strCache>
                <c:ptCount val="1"/>
                <c:pt idx="0">
                  <c:v>V. Tarif pour l'énergie réactive</c:v>
                </c:pt>
              </c:strCache>
            </c:strRef>
          </c:tx>
          <c:spPr>
            <a:solidFill>
              <a:schemeClr val="accent5"/>
            </a:solidFill>
            <a:ln>
              <a:noFill/>
            </a:ln>
            <a:effectLst/>
          </c:spPr>
          <c:invertIfNegative val="0"/>
          <c:cat>
            <c:numRef>
              <c:f>'TAB7'!$C$31:$G$31</c:f>
              <c:numCache>
                <c:formatCode>General</c:formatCode>
                <c:ptCount val="5"/>
                <c:pt idx="0">
                  <c:v>2024</c:v>
                </c:pt>
                <c:pt idx="1">
                  <c:v>2025</c:v>
                </c:pt>
                <c:pt idx="2">
                  <c:v>2026</c:v>
                </c:pt>
                <c:pt idx="3">
                  <c:v>2027</c:v>
                </c:pt>
                <c:pt idx="4">
                  <c:v>2028</c:v>
                </c:pt>
              </c:numCache>
            </c:numRef>
          </c:cat>
          <c:val>
            <c:numRef>
              <c:f>'TAB7'!$C$37:$G$37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4A35-4254-8D84-822530A14C5B}"/>
            </c:ext>
          </c:extLst>
        </c:ser>
        <c:dLbls>
          <c:showLegendKey val="0"/>
          <c:showVal val="0"/>
          <c:showCatName val="0"/>
          <c:showSerName val="0"/>
          <c:showPercent val="0"/>
          <c:showBubbleSize val="0"/>
        </c:dLbls>
        <c:gapWidth val="219"/>
        <c:overlap val="100"/>
        <c:axId val="95235776"/>
        <c:axId val="95240480"/>
      </c:barChart>
      <c:lineChart>
        <c:grouping val="stacked"/>
        <c:varyColors val="0"/>
        <c:ser>
          <c:idx val="5"/>
          <c:order val="5"/>
          <c:tx>
            <c:strRef>
              <c:f>'TAB7'!$A$38</c:f>
              <c:strCache>
                <c:ptCount val="1"/>
                <c:pt idx="0">
                  <c:v>Évolution (en % par rapport à l'année antérieure)</c:v>
                </c:pt>
              </c:strCache>
            </c:strRef>
          </c:tx>
          <c:spPr>
            <a:ln w="28575" cap="rnd">
              <a:solidFill>
                <a:srgbClr val="FF0000"/>
              </a:solidFill>
              <a:round/>
            </a:ln>
            <a:effectLst/>
          </c:spPr>
          <c:marker>
            <c:symbol val="circle"/>
            <c:size val="5"/>
            <c:spPr>
              <a:solidFill>
                <a:schemeClr val="accent6"/>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'TAB7'!$C$31:$G$31</c:f>
              <c:numCache>
                <c:formatCode>General</c:formatCode>
                <c:ptCount val="5"/>
                <c:pt idx="0">
                  <c:v>2024</c:v>
                </c:pt>
                <c:pt idx="1">
                  <c:v>2025</c:v>
                </c:pt>
                <c:pt idx="2">
                  <c:v>2026</c:v>
                </c:pt>
                <c:pt idx="3">
                  <c:v>2027</c:v>
                </c:pt>
                <c:pt idx="4">
                  <c:v>2028</c:v>
                </c:pt>
              </c:numCache>
            </c:numRef>
          </c:cat>
          <c:val>
            <c:numRef>
              <c:f>'TAB7'!$C$38:$G$38</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5-4A35-4254-8D84-822530A14C5B}"/>
            </c:ext>
          </c:extLst>
        </c:ser>
        <c:dLbls>
          <c:showLegendKey val="0"/>
          <c:showVal val="0"/>
          <c:showCatName val="0"/>
          <c:showSerName val="0"/>
          <c:showPercent val="0"/>
          <c:showBubbleSize val="0"/>
        </c:dLbls>
        <c:marker val="1"/>
        <c:smooth val="0"/>
        <c:axId val="95240088"/>
        <c:axId val="95236168"/>
      </c:lineChart>
      <c:catAx>
        <c:axId val="9523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40480"/>
        <c:crosses val="autoZero"/>
        <c:auto val="1"/>
        <c:lblAlgn val="ctr"/>
        <c:lblOffset val="100"/>
        <c:noMultiLvlLbl val="0"/>
      </c:catAx>
      <c:valAx>
        <c:axId val="952404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35776"/>
        <c:crosses val="autoZero"/>
        <c:crossBetween val="between"/>
      </c:valAx>
      <c:valAx>
        <c:axId val="95236168"/>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240088"/>
        <c:crosses val="max"/>
        <c:crossBetween val="between"/>
      </c:valAx>
      <c:catAx>
        <c:axId val="95240088"/>
        <c:scaling>
          <c:orientation val="minMax"/>
        </c:scaling>
        <c:delete val="1"/>
        <c:axPos val="b"/>
        <c:numFmt formatCode="General" sourceLinked="1"/>
        <c:majorTickMark val="out"/>
        <c:minorTickMark val="none"/>
        <c:tickLblPos val="nextTo"/>
        <c:crossAx val="95236168"/>
        <c:crosses val="autoZero"/>
        <c:auto val="1"/>
        <c:lblAlgn val="ctr"/>
        <c:lblOffset val="100"/>
        <c:noMultiLvlLbl val="0"/>
      </c:catAx>
      <c:spPr>
        <a:noFill/>
        <a:ln>
          <a:noFill/>
        </a:ln>
        <a:effectLst/>
      </c:spPr>
    </c:plotArea>
    <c:legend>
      <c:legendPos val="b"/>
      <c:layout>
        <c:manualLayout>
          <c:xMode val="edge"/>
          <c:yMode val="edge"/>
          <c:x val="4.9392169728783922E-2"/>
          <c:y val="0.72337634878973467"/>
          <c:w val="0.90677099737532818"/>
          <c:h val="0.24884587343248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TBT - lb(a)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'TAB7'!$A$59</c:f>
              <c:strCache>
                <c:ptCount val="1"/>
                <c:pt idx="0">
                  <c:v>I. Tarifs pour l'utilisation du réseau de distribution</c:v>
                </c:pt>
              </c:strCache>
            </c:strRef>
          </c:tx>
          <c:spPr>
            <a:solidFill>
              <a:schemeClr val="accent1"/>
            </a:solidFill>
            <a:ln>
              <a:noFill/>
            </a:ln>
            <a:effectLst/>
          </c:spPr>
          <c:invertIfNegative val="0"/>
          <c:cat>
            <c:numRef>
              <c:f>'TAB7'!$C$57:$G$57</c:f>
              <c:numCache>
                <c:formatCode>General</c:formatCode>
                <c:ptCount val="5"/>
                <c:pt idx="0">
                  <c:v>2024</c:v>
                </c:pt>
                <c:pt idx="1">
                  <c:v>2025</c:v>
                </c:pt>
                <c:pt idx="2">
                  <c:v>2026</c:v>
                </c:pt>
                <c:pt idx="3">
                  <c:v>2027</c:v>
                </c:pt>
                <c:pt idx="4">
                  <c:v>2028</c:v>
                </c:pt>
              </c:numCache>
            </c:numRef>
          </c:cat>
          <c:val>
            <c:numRef>
              <c:f>'TAB7'!$C$59:$G$59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566C-4C78-8002-26ACE63BF391}"/>
            </c:ext>
          </c:extLst>
        </c:ser>
        <c:ser>
          <c:idx val="1"/>
          <c:order val="1"/>
          <c:tx>
            <c:strRef>
              <c:f>'TAB7'!$A$60</c:f>
              <c:strCache>
                <c:ptCount val="1"/>
                <c:pt idx="0">
                  <c:v>II. Tarif pour les obligations de service public </c:v>
                </c:pt>
              </c:strCache>
            </c:strRef>
          </c:tx>
          <c:spPr>
            <a:solidFill>
              <a:schemeClr val="accent2"/>
            </a:solidFill>
            <a:ln>
              <a:noFill/>
            </a:ln>
            <a:effectLst/>
          </c:spPr>
          <c:invertIfNegative val="0"/>
          <c:cat>
            <c:numRef>
              <c:f>'TAB7'!$C$57:$G$57</c:f>
              <c:numCache>
                <c:formatCode>General</c:formatCode>
                <c:ptCount val="5"/>
                <c:pt idx="0">
                  <c:v>2024</c:v>
                </c:pt>
                <c:pt idx="1">
                  <c:v>2025</c:v>
                </c:pt>
                <c:pt idx="2">
                  <c:v>2026</c:v>
                </c:pt>
                <c:pt idx="3">
                  <c:v>2027</c:v>
                </c:pt>
                <c:pt idx="4">
                  <c:v>2028</c:v>
                </c:pt>
              </c:numCache>
            </c:numRef>
          </c:cat>
          <c:val>
            <c:numRef>
              <c:f>'TAB7'!$C$60:$G$60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566C-4C78-8002-26ACE63BF391}"/>
            </c:ext>
          </c:extLst>
        </c:ser>
        <c:ser>
          <c:idx val="2"/>
          <c:order val="2"/>
          <c:tx>
            <c:strRef>
              <c:f>'TAB7'!$A$61</c:f>
              <c:strCache>
                <c:ptCount val="1"/>
                <c:pt idx="0">
                  <c:v>III. Tarifs pour les surcharges  </c:v>
                </c:pt>
              </c:strCache>
            </c:strRef>
          </c:tx>
          <c:spPr>
            <a:solidFill>
              <a:schemeClr val="accent3"/>
            </a:solidFill>
            <a:ln>
              <a:noFill/>
            </a:ln>
            <a:effectLst/>
          </c:spPr>
          <c:invertIfNegative val="0"/>
          <c:cat>
            <c:numRef>
              <c:f>'TAB7'!$C$57:$G$57</c:f>
              <c:numCache>
                <c:formatCode>General</c:formatCode>
                <c:ptCount val="5"/>
                <c:pt idx="0">
                  <c:v>2024</c:v>
                </c:pt>
                <c:pt idx="1">
                  <c:v>2025</c:v>
                </c:pt>
                <c:pt idx="2">
                  <c:v>2026</c:v>
                </c:pt>
                <c:pt idx="3">
                  <c:v>2027</c:v>
                </c:pt>
                <c:pt idx="4">
                  <c:v>2028</c:v>
                </c:pt>
              </c:numCache>
            </c:numRef>
          </c:cat>
          <c:val>
            <c:numRef>
              <c:f>'TAB7'!$C$61:$G$61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566C-4C78-8002-26ACE63BF391}"/>
            </c:ext>
          </c:extLst>
        </c:ser>
        <c:ser>
          <c:idx val="3"/>
          <c:order val="3"/>
          <c:tx>
            <c:strRef>
              <c:f>'TAB7'!$A$62</c:f>
              <c:strCache>
                <c:ptCount val="1"/>
                <c:pt idx="0">
                  <c:v>IV. Tarif pour les soldes régulatoires</c:v>
                </c:pt>
              </c:strCache>
            </c:strRef>
          </c:tx>
          <c:spPr>
            <a:solidFill>
              <a:schemeClr val="accent4"/>
            </a:solidFill>
            <a:ln>
              <a:noFill/>
            </a:ln>
            <a:effectLst/>
          </c:spPr>
          <c:invertIfNegative val="0"/>
          <c:cat>
            <c:numRef>
              <c:f>'TAB7'!$C$57:$G$57</c:f>
              <c:numCache>
                <c:formatCode>General</c:formatCode>
                <c:ptCount val="5"/>
                <c:pt idx="0">
                  <c:v>2024</c:v>
                </c:pt>
                <c:pt idx="1">
                  <c:v>2025</c:v>
                </c:pt>
                <c:pt idx="2">
                  <c:v>2026</c:v>
                </c:pt>
                <c:pt idx="3">
                  <c:v>2027</c:v>
                </c:pt>
                <c:pt idx="4">
                  <c:v>2028</c:v>
                </c:pt>
              </c:numCache>
            </c:numRef>
          </c:cat>
          <c:val>
            <c:numRef>
              <c:f>'TAB7'!$C$62:$G$62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566C-4C78-8002-26ACE63BF391}"/>
            </c:ext>
          </c:extLst>
        </c:ser>
        <c:ser>
          <c:idx val="4"/>
          <c:order val="4"/>
          <c:tx>
            <c:strRef>
              <c:f>'TAB7'!$A$63</c:f>
              <c:strCache>
                <c:ptCount val="1"/>
                <c:pt idx="0">
                  <c:v>V. Tarif pour l'énergie réactive</c:v>
                </c:pt>
              </c:strCache>
            </c:strRef>
          </c:tx>
          <c:spPr>
            <a:solidFill>
              <a:schemeClr val="accent5"/>
            </a:solidFill>
            <a:ln>
              <a:noFill/>
            </a:ln>
            <a:effectLst/>
          </c:spPr>
          <c:invertIfNegative val="0"/>
          <c:cat>
            <c:numRef>
              <c:f>'TAB7'!$C$57:$G$57</c:f>
              <c:numCache>
                <c:formatCode>General</c:formatCode>
                <c:ptCount val="5"/>
                <c:pt idx="0">
                  <c:v>2024</c:v>
                </c:pt>
                <c:pt idx="1">
                  <c:v>2025</c:v>
                </c:pt>
                <c:pt idx="2">
                  <c:v>2026</c:v>
                </c:pt>
                <c:pt idx="3">
                  <c:v>2027</c:v>
                </c:pt>
                <c:pt idx="4">
                  <c:v>2028</c:v>
                </c:pt>
              </c:numCache>
            </c:numRef>
          </c:cat>
          <c:val>
            <c:numRef>
              <c:f>'TAB7'!$C$63:$G$63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566C-4C78-8002-26ACE63BF391}"/>
            </c:ext>
          </c:extLst>
        </c:ser>
        <c:dLbls>
          <c:showLegendKey val="0"/>
          <c:showVal val="0"/>
          <c:showCatName val="0"/>
          <c:showSerName val="0"/>
          <c:showPercent val="0"/>
          <c:showBubbleSize val="0"/>
        </c:dLbls>
        <c:gapWidth val="219"/>
        <c:overlap val="100"/>
        <c:axId val="433957128"/>
        <c:axId val="433962224"/>
      </c:barChart>
      <c:lineChart>
        <c:grouping val="stacked"/>
        <c:varyColors val="0"/>
        <c:ser>
          <c:idx val="5"/>
          <c:order val="5"/>
          <c:tx>
            <c:strRef>
              <c:f>'TAB7'!$A$64</c:f>
              <c:strCache>
                <c:ptCount val="1"/>
                <c:pt idx="0">
                  <c:v>Évolution (en % par rapport à l'année antérieure)</c:v>
                </c:pt>
              </c:strCache>
            </c:strRef>
          </c:tx>
          <c:spPr>
            <a:ln w="28575" cap="rnd">
              <a:noFill/>
              <a:round/>
            </a:ln>
            <a:effectLst/>
          </c:spPr>
          <c:marker>
            <c:symbol val="circle"/>
            <c:size val="5"/>
            <c:spPr>
              <a:no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'TAB7'!$C$57:$G$57</c:f>
              <c:numCache>
                <c:formatCode>General</c:formatCode>
                <c:ptCount val="5"/>
                <c:pt idx="0">
                  <c:v>2024</c:v>
                </c:pt>
                <c:pt idx="1">
                  <c:v>2025</c:v>
                </c:pt>
                <c:pt idx="2">
                  <c:v>2026</c:v>
                </c:pt>
                <c:pt idx="3">
                  <c:v>2027</c:v>
                </c:pt>
                <c:pt idx="4">
                  <c:v>2028</c:v>
                </c:pt>
              </c:numCache>
            </c:numRef>
          </c:cat>
          <c:val>
            <c:numRef>
              <c:f>'TAB7'!$C$64:$G$64</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5-566C-4C78-8002-26ACE63BF391}"/>
            </c:ext>
          </c:extLst>
        </c:ser>
        <c:dLbls>
          <c:showLegendKey val="0"/>
          <c:showVal val="0"/>
          <c:showCatName val="0"/>
          <c:showSerName val="0"/>
          <c:showPercent val="0"/>
          <c:showBubbleSize val="0"/>
        </c:dLbls>
        <c:marker val="1"/>
        <c:smooth val="0"/>
        <c:axId val="433956736"/>
        <c:axId val="433958304"/>
      </c:lineChart>
      <c:catAx>
        <c:axId val="433957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3962224"/>
        <c:crosses val="autoZero"/>
        <c:auto val="1"/>
        <c:lblAlgn val="ctr"/>
        <c:lblOffset val="100"/>
        <c:noMultiLvlLbl val="0"/>
      </c:catAx>
      <c:valAx>
        <c:axId val="433962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3957128"/>
        <c:crosses val="autoZero"/>
        <c:crossBetween val="between"/>
      </c:valAx>
      <c:valAx>
        <c:axId val="43395830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crossAx val="433956736"/>
        <c:crosses val="max"/>
        <c:crossBetween val="between"/>
      </c:valAx>
      <c:catAx>
        <c:axId val="433956736"/>
        <c:scaling>
          <c:orientation val="minMax"/>
        </c:scaling>
        <c:delete val="1"/>
        <c:axPos val="b"/>
        <c:numFmt formatCode="General" sourceLinked="1"/>
        <c:majorTickMark val="out"/>
        <c:minorTickMark val="none"/>
        <c:tickLblPos val="nextTo"/>
        <c:crossAx val="433958304"/>
        <c:crosses val="autoZero"/>
        <c:auto val="1"/>
        <c:lblAlgn val="ctr"/>
        <c:lblOffset val="100"/>
        <c:noMultiLvlLbl val="0"/>
      </c:catAx>
      <c:spPr>
        <a:noFill/>
        <a:ln>
          <a:noFill/>
        </a:ln>
        <a:effectLst/>
      </c:spPr>
    </c:plotArea>
    <c:legend>
      <c:legendPos val="b"/>
      <c:layout>
        <c:manualLayout>
          <c:xMode val="edge"/>
          <c:yMode val="edge"/>
          <c:x val="4.9392169728783922E-2"/>
          <c:y val="0.78825890376841568"/>
          <c:w val="0.90677099737532818"/>
          <c:h val="0.183963318453806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BT - Dc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'TAB7'!$A$85</c:f>
              <c:strCache>
                <c:ptCount val="1"/>
                <c:pt idx="0">
                  <c:v>I. Tarifs pour l'utilisation du réseau de distribution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'TAB7'!$C$83:$G$83</c:f>
              <c:numCache>
                <c:formatCode>General</c:formatCode>
                <c:ptCount val="5"/>
                <c:pt idx="0">
                  <c:v>2024</c:v>
                </c:pt>
                <c:pt idx="1">
                  <c:v>2025</c:v>
                </c:pt>
                <c:pt idx="2">
                  <c:v>2026</c:v>
                </c:pt>
                <c:pt idx="3">
                  <c:v>2027</c:v>
                </c:pt>
                <c:pt idx="4">
                  <c:v>2028</c:v>
                </c:pt>
              </c:numCache>
            </c:numRef>
          </c:cat>
          <c:val>
            <c:numRef>
              <c:f>'TAB7'!$C$85:$G$85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4D81-4FD5-8CCD-D1D466A0A8B5}"/>
            </c:ext>
          </c:extLst>
        </c:ser>
        <c:ser>
          <c:idx val="1"/>
          <c:order val="1"/>
          <c:tx>
            <c:strRef>
              <c:f>'TAB7'!$A$86</c:f>
              <c:strCache>
                <c:ptCount val="1"/>
                <c:pt idx="0">
                  <c:v>II. Tarif pour les obligations de service public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'TAB7'!$C$83:$G$83</c:f>
              <c:numCache>
                <c:formatCode>General</c:formatCode>
                <c:ptCount val="5"/>
                <c:pt idx="0">
                  <c:v>2024</c:v>
                </c:pt>
                <c:pt idx="1">
                  <c:v>2025</c:v>
                </c:pt>
                <c:pt idx="2">
                  <c:v>2026</c:v>
                </c:pt>
                <c:pt idx="3">
                  <c:v>2027</c:v>
                </c:pt>
                <c:pt idx="4">
                  <c:v>2028</c:v>
                </c:pt>
              </c:numCache>
            </c:numRef>
          </c:cat>
          <c:val>
            <c:numRef>
              <c:f>'TAB7'!$C$86:$G$86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4D81-4FD5-8CCD-D1D466A0A8B5}"/>
            </c:ext>
          </c:extLst>
        </c:ser>
        <c:ser>
          <c:idx val="2"/>
          <c:order val="2"/>
          <c:tx>
            <c:strRef>
              <c:f>'TAB7'!$A$87</c:f>
              <c:strCache>
                <c:ptCount val="1"/>
                <c:pt idx="0">
                  <c:v>III. Tarifs pour les surcharges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'TAB7'!$C$83:$G$83</c:f>
              <c:numCache>
                <c:formatCode>General</c:formatCode>
                <c:ptCount val="5"/>
                <c:pt idx="0">
                  <c:v>2024</c:v>
                </c:pt>
                <c:pt idx="1">
                  <c:v>2025</c:v>
                </c:pt>
                <c:pt idx="2">
                  <c:v>2026</c:v>
                </c:pt>
                <c:pt idx="3">
                  <c:v>2027</c:v>
                </c:pt>
                <c:pt idx="4">
                  <c:v>2028</c:v>
                </c:pt>
              </c:numCache>
            </c:numRef>
          </c:cat>
          <c:val>
            <c:numRef>
              <c:f>'TAB7'!$C$87:$G$87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4D81-4FD5-8CCD-D1D466A0A8B5}"/>
            </c:ext>
          </c:extLst>
        </c:ser>
        <c:ser>
          <c:idx val="3"/>
          <c:order val="3"/>
          <c:tx>
            <c:strRef>
              <c:f>'TAB7'!$A$88</c:f>
              <c:strCache>
                <c:ptCount val="1"/>
                <c:pt idx="0">
                  <c:v>IV. Tarif pour les soldes régulatoires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'TAB7'!$C$83:$G$83</c:f>
              <c:numCache>
                <c:formatCode>General</c:formatCode>
                <c:ptCount val="5"/>
                <c:pt idx="0">
                  <c:v>2024</c:v>
                </c:pt>
                <c:pt idx="1">
                  <c:v>2025</c:v>
                </c:pt>
                <c:pt idx="2">
                  <c:v>2026</c:v>
                </c:pt>
                <c:pt idx="3">
                  <c:v>2027</c:v>
                </c:pt>
                <c:pt idx="4">
                  <c:v>2028</c:v>
                </c:pt>
              </c:numCache>
            </c:numRef>
          </c:cat>
          <c:val>
            <c:numRef>
              <c:f>'TAB7'!$C$88:$G$88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4D81-4FD5-8CCD-D1D466A0A8B5}"/>
            </c:ext>
          </c:extLst>
        </c:ser>
        <c:ser>
          <c:idx val="4"/>
          <c:order val="4"/>
          <c:tx>
            <c:strRef>
              <c:f>'TAB7'!$A$89</c:f>
              <c:strCache>
                <c:ptCount val="1"/>
                <c:pt idx="0">
                  <c:v>V. Tarif pour l'énergie réactive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'TAB7'!$C$83:$G$83</c:f>
              <c:numCache>
                <c:formatCode>General</c:formatCode>
                <c:ptCount val="5"/>
                <c:pt idx="0">
                  <c:v>2024</c:v>
                </c:pt>
                <c:pt idx="1">
                  <c:v>2025</c:v>
                </c:pt>
                <c:pt idx="2">
                  <c:v>2026</c:v>
                </c:pt>
                <c:pt idx="3">
                  <c:v>2027</c:v>
                </c:pt>
                <c:pt idx="4">
                  <c:v>2028</c:v>
                </c:pt>
              </c:numCache>
            </c:numRef>
          </c:cat>
          <c:val>
            <c:numRef>
              <c:f>'TAB7'!$C$89:$G$89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4D81-4FD5-8CCD-D1D466A0A8B5}"/>
            </c:ext>
          </c:extLst>
        </c:ser>
        <c:dLbls>
          <c:showLegendKey val="0"/>
          <c:showVal val="1"/>
          <c:showCatName val="0"/>
          <c:showSerName val="0"/>
          <c:showPercent val="0"/>
          <c:showBubbleSize val="0"/>
        </c:dLbls>
        <c:gapWidth val="219"/>
        <c:overlap val="100"/>
        <c:axId val="433959872"/>
        <c:axId val="433955952"/>
      </c:barChart>
      <c:lineChart>
        <c:grouping val="stacked"/>
        <c:varyColors val="0"/>
        <c:ser>
          <c:idx val="5"/>
          <c:order val="5"/>
          <c:tx>
            <c:strRef>
              <c:f>'TAB7'!$A$90</c:f>
              <c:strCache>
                <c:ptCount val="1"/>
                <c:pt idx="0">
                  <c:v>Évolution (en % par rapport à l'année antérieure)</c:v>
                </c:pt>
              </c:strCache>
            </c:strRef>
          </c:tx>
          <c:spPr>
            <a:ln w="28575" cap="rnd">
              <a:noFill/>
              <a:round/>
            </a:ln>
            <a:effectLst/>
          </c:spPr>
          <c:marker>
            <c:symbol val="circle"/>
            <c:size val="5"/>
            <c:spPr>
              <a:solidFill>
                <a:schemeClr val="accent6"/>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'TAB7'!$C$83:$G$83</c:f>
              <c:numCache>
                <c:formatCode>General</c:formatCode>
                <c:ptCount val="5"/>
                <c:pt idx="0">
                  <c:v>2024</c:v>
                </c:pt>
                <c:pt idx="1">
                  <c:v>2025</c:v>
                </c:pt>
                <c:pt idx="2">
                  <c:v>2026</c:v>
                </c:pt>
                <c:pt idx="3">
                  <c:v>2027</c:v>
                </c:pt>
                <c:pt idx="4">
                  <c:v>2028</c:v>
                </c:pt>
              </c:numCache>
            </c:numRef>
          </c:cat>
          <c:val>
            <c:numRef>
              <c:f>'TAB7'!$C$90:$G$90</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5-4D81-4FD5-8CCD-D1D466A0A8B5}"/>
            </c:ext>
          </c:extLst>
        </c:ser>
        <c:dLbls>
          <c:showLegendKey val="0"/>
          <c:showVal val="1"/>
          <c:showCatName val="0"/>
          <c:showSerName val="0"/>
          <c:showPercent val="0"/>
          <c:showBubbleSize val="0"/>
        </c:dLbls>
        <c:marker val="1"/>
        <c:smooth val="0"/>
        <c:axId val="433955168"/>
        <c:axId val="433962616"/>
      </c:lineChart>
      <c:catAx>
        <c:axId val="43395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3955952"/>
        <c:crosses val="autoZero"/>
        <c:auto val="1"/>
        <c:lblAlgn val="ctr"/>
        <c:lblOffset val="100"/>
        <c:noMultiLvlLbl val="0"/>
      </c:catAx>
      <c:valAx>
        <c:axId val="433955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3959872"/>
        <c:crosses val="autoZero"/>
        <c:crossBetween val="between"/>
      </c:valAx>
      <c:valAx>
        <c:axId val="43396261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3955168"/>
        <c:crosses val="max"/>
        <c:crossBetween val="between"/>
      </c:valAx>
      <c:catAx>
        <c:axId val="433955168"/>
        <c:scaling>
          <c:orientation val="minMax"/>
        </c:scaling>
        <c:delete val="1"/>
        <c:axPos val="b"/>
        <c:numFmt formatCode="General" sourceLinked="1"/>
        <c:majorTickMark val="out"/>
        <c:minorTickMark val="none"/>
        <c:tickLblPos val="nextTo"/>
        <c:crossAx val="433962616"/>
        <c:crosses val="autoZero"/>
        <c:auto val="1"/>
        <c:lblAlgn val="ctr"/>
        <c:lblOffset val="100"/>
        <c:noMultiLvlLbl val="0"/>
      </c:catAx>
      <c:spPr>
        <a:noFill/>
        <a:ln>
          <a:noFill/>
        </a:ln>
        <a:effectLst/>
      </c:spPr>
    </c:plotArea>
    <c:legend>
      <c:legendPos val="b"/>
      <c:layout>
        <c:manualLayout>
          <c:xMode val="edge"/>
          <c:yMode val="edge"/>
          <c:x val="4.9392169728783922E-2"/>
          <c:y val="0.7760934536467613"/>
          <c:w val="0.90677099737532818"/>
          <c:h val="0.1961287685754609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161925</xdr:rowOff>
    </xdr:from>
    <xdr:to>
      <xdr:col>2</xdr:col>
      <xdr:colOff>161925</xdr:colOff>
      <xdr:row>3</xdr:row>
      <xdr:rowOff>175337</xdr:rowOff>
    </xdr:to>
    <xdr:pic>
      <xdr:nvPicPr>
        <xdr:cNvPr id="4" name="Image 3">
          <a:extLst>
            <a:ext uri="{FF2B5EF4-FFF2-40B4-BE49-F238E27FC236}">
              <a16:creationId xmlns:a16="http://schemas.microsoft.com/office/drawing/2014/main" id="{473DC688-A401-4CCE-A203-1A131EAA4A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61925"/>
          <a:ext cx="1647825" cy="5849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1150620</xdr:colOff>
      <xdr:row>12</xdr:row>
      <xdr:rowOff>68580</xdr:rowOff>
    </xdr:from>
    <xdr:to>
      <xdr:col>5</xdr:col>
      <xdr:colOff>815340</xdr:colOff>
      <xdr:row>28</xdr:row>
      <xdr:rowOff>152400</xdr:rowOff>
    </xdr:to>
    <xdr:graphicFrame macro="">
      <xdr:nvGraphicFramePr>
        <xdr:cNvPr id="8" name="Chart 7">
          <a:extLst>
            <a:ext uri="{FF2B5EF4-FFF2-40B4-BE49-F238E27FC236}">
              <a16:creationId xmlns:a16="http://schemas.microsoft.com/office/drawing/2014/main" id="{00000000-0008-0000-1B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1150620</xdr:colOff>
      <xdr:row>38</xdr:row>
      <xdr:rowOff>68580</xdr:rowOff>
    </xdr:from>
    <xdr:to>
      <xdr:col>5</xdr:col>
      <xdr:colOff>815340</xdr:colOff>
      <xdr:row>54</xdr:row>
      <xdr:rowOff>152400</xdr:rowOff>
    </xdr:to>
    <xdr:graphicFrame macro="">
      <xdr:nvGraphicFramePr>
        <xdr:cNvPr id="10" name="Chart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1150620</xdr:colOff>
      <xdr:row>38</xdr:row>
      <xdr:rowOff>68580</xdr:rowOff>
    </xdr:from>
    <xdr:to>
      <xdr:col>5</xdr:col>
      <xdr:colOff>815340</xdr:colOff>
      <xdr:row>54</xdr:row>
      <xdr:rowOff>152400</xdr:rowOff>
    </xdr:to>
    <xdr:graphicFrame macro="">
      <xdr:nvGraphicFramePr>
        <xdr:cNvPr id="11" name="Chart 10">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1150620</xdr:colOff>
      <xdr:row>64</xdr:row>
      <xdr:rowOff>68580</xdr:rowOff>
    </xdr:from>
    <xdr:to>
      <xdr:col>5</xdr:col>
      <xdr:colOff>815340</xdr:colOff>
      <xdr:row>80</xdr:row>
      <xdr:rowOff>152400</xdr:rowOff>
    </xdr:to>
    <xdr:graphicFrame macro="">
      <xdr:nvGraphicFramePr>
        <xdr:cNvPr id="12" name="Chart 11">
          <a:extLst>
            <a:ext uri="{FF2B5EF4-FFF2-40B4-BE49-F238E27FC236}">
              <a16:creationId xmlns:a16="http://schemas.microsoft.com/office/drawing/2014/main" id="{00000000-0008-0000-1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1150620</xdr:colOff>
      <xdr:row>64</xdr:row>
      <xdr:rowOff>68580</xdr:rowOff>
    </xdr:from>
    <xdr:to>
      <xdr:col>5</xdr:col>
      <xdr:colOff>815340</xdr:colOff>
      <xdr:row>80</xdr:row>
      <xdr:rowOff>152400</xdr:rowOff>
    </xdr:to>
    <xdr:graphicFrame macro="">
      <xdr:nvGraphicFramePr>
        <xdr:cNvPr id="13" name="Chart 12">
          <a:extLst>
            <a:ext uri="{FF2B5EF4-FFF2-40B4-BE49-F238E27FC236}">
              <a16:creationId xmlns:a16="http://schemas.microsoft.com/office/drawing/2014/main" id="{00000000-0008-0000-1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1005840</xdr:colOff>
      <xdr:row>91</xdr:row>
      <xdr:rowOff>7620</xdr:rowOff>
    </xdr:from>
    <xdr:to>
      <xdr:col>5</xdr:col>
      <xdr:colOff>670560</xdr:colOff>
      <xdr:row>107</xdr:row>
      <xdr:rowOff>91440</xdr:rowOff>
    </xdr:to>
    <xdr:graphicFrame macro="">
      <xdr:nvGraphicFramePr>
        <xdr:cNvPr id="14" name="Chart 13">
          <a:extLst>
            <a:ext uri="{FF2B5EF4-FFF2-40B4-BE49-F238E27FC236}">
              <a16:creationId xmlns:a16="http://schemas.microsoft.com/office/drawing/2014/main" id="{00000000-0008-0000-1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2">
          <cell r="A12" t="str">
            <v>Gratuit</v>
          </cell>
        </row>
      </sheetData>
      <sheetData sheetId="58"/>
      <sheetData sheetId="59"/>
      <sheetData sheetId="60"/>
      <sheetData sheetId="61"/>
      <sheetData sheetId="6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B7:J72"/>
  <sheetViews>
    <sheetView showGridLines="0" tabSelected="1" zoomScaleNormal="100" workbookViewId="0">
      <selection activeCell="B7" sqref="B7:J7"/>
    </sheetView>
  </sheetViews>
  <sheetFormatPr baseColWidth="10" defaultColWidth="7.140625" defaultRowHeight="15" x14ac:dyDescent="0.3"/>
  <cols>
    <col min="1" max="1" width="1.28515625" style="28" customWidth="1"/>
    <col min="2" max="2" width="23.7109375" style="28" customWidth="1"/>
    <col min="3" max="3" width="27.5703125" style="28" customWidth="1"/>
    <col min="4" max="4" width="8.42578125" style="28" bestFit="1" customWidth="1"/>
    <col min="5" max="8" width="7.140625" style="28"/>
    <col min="9" max="9" width="9.85546875" style="28" customWidth="1"/>
    <col min="10" max="16384" width="7.140625" style="28"/>
  </cols>
  <sheetData>
    <row r="7" spans="2:10" ht="30.6" customHeight="1" x14ac:dyDescent="0.3">
      <c r="B7" s="507" t="s">
        <v>462</v>
      </c>
      <c r="C7" s="507"/>
      <c r="D7" s="507"/>
      <c r="E7" s="507"/>
      <c r="F7" s="507"/>
      <c r="G7" s="507"/>
      <c r="H7" s="507"/>
      <c r="I7" s="507"/>
      <c r="J7" s="507"/>
    </row>
    <row r="9" spans="2:10" x14ac:dyDescent="0.3">
      <c r="B9" s="501" t="s">
        <v>50</v>
      </c>
      <c r="C9" s="501"/>
      <c r="D9" s="501"/>
      <c r="E9" s="501"/>
      <c r="F9" s="501"/>
      <c r="G9" s="501"/>
      <c r="H9" s="501"/>
      <c r="I9" s="501"/>
      <c r="J9" s="501"/>
    </row>
    <row r="10" spans="2:10" s="200" customFormat="1" x14ac:dyDescent="0.3"/>
    <row r="11" spans="2:10" x14ac:dyDescent="0.3">
      <c r="B11" s="28" t="s">
        <v>51</v>
      </c>
      <c r="C11" s="502"/>
      <c r="D11" s="503"/>
      <c r="E11" s="503"/>
      <c r="F11" s="503"/>
      <c r="G11" s="504"/>
    </row>
    <row r="12" spans="2:10" x14ac:dyDescent="0.3">
      <c r="B12" s="28" t="s">
        <v>52</v>
      </c>
      <c r="C12" s="502"/>
      <c r="D12" s="503"/>
      <c r="E12" s="503"/>
      <c r="F12" s="503"/>
      <c r="G12" s="504"/>
    </row>
    <row r="13" spans="2:10" x14ac:dyDescent="0.3">
      <c r="B13" s="28" t="s">
        <v>53</v>
      </c>
      <c r="C13" s="502"/>
      <c r="D13" s="503"/>
      <c r="E13" s="503"/>
      <c r="F13" s="503"/>
      <c r="G13" s="504"/>
    </row>
    <row r="14" spans="2:10" ht="15.75" thickBot="1" x14ac:dyDescent="0.35"/>
    <row r="15" spans="2:10" ht="28.9" customHeight="1" x14ac:dyDescent="0.3">
      <c r="B15" s="508" t="s">
        <v>54</v>
      </c>
      <c r="C15" s="509"/>
      <c r="D15" s="509"/>
      <c r="E15" s="509"/>
      <c r="F15" s="509"/>
      <c r="G15" s="509"/>
      <c r="H15" s="509"/>
      <c r="I15" s="509"/>
      <c r="J15" s="510"/>
    </row>
    <row r="16" spans="2:10" x14ac:dyDescent="0.3">
      <c r="B16" s="29" t="s">
        <v>55</v>
      </c>
      <c r="C16" s="511"/>
      <c r="D16" s="511"/>
      <c r="E16" s="511"/>
      <c r="F16" s="511"/>
      <c r="G16" s="511"/>
      <c r="H16" s="511"/>
      <c r="I16" s="511"/>
      <c r="J16" s="512"/>
    </row>
    <row r="17" spans="2:10" x14ac:dyDescent="0.3">
      <c r="B17" s="29" t="s">
        <v>528</v>
      </c>
      <c r="C17" s="511"/>
      <c r="D17" s="511"/>
      <c r="E17" s="511"/>
      <c r="F17" s="511"/>
      <c r="G17" s="511"/>
      <c r="H17" s="511"/>
      <c r="I17" s="511"/>
      <c r="J17" s="512"/>
    </row>
    <row r="18" spans="2:10" x14ac:dyDescent="0.3">
      <c r="B18" s="29" t="s">
        <v>56</v>
      </c>
      <c r="C18" s="511"/>
      <c r="D18" s="511"/>
      <c r="E18" s="511"/>
      <c r="F18" s="511"/>
      <c r="G18" s="511"/>
      <c r="H18" s="511"/>
      <c r="I18" s="511"/>
      <c r="J18" s="512"/>
    </row>
    <row r="19" spans="2:10" x14ac:dyDescent="0.3">
      <c r="B19" s="29" t="s">
        <v>57</v>
      </c>
      <c r="C19" s="511"/>
      <c r="D19" s="511"/>
      <c r="E19" s="511"/>
      <c r="F19" s="511"/>
      <c r="G19" s="511"/>
      <c r="H19" s="511"/>
      <c r="I19" s="511"/>
      <c r="J19" s="512"/>
    </row>
    <row r="20" spans="2:10" x14ac:dyDescent="0.3">
      <c r="B20" s="29"/>
      <c r="C20" s="30"/>
      <c r="D20" s="30"/>
      <c r="E20" s="30"/>
      <c r="F20" s="30"/>
      <c r="G20" s="30"/>
      <c r="H20" s="30"/>
      <c r="I20" s="30"/>
      <c r="J20" s="31"/>
    </row>
    <row r="21" spans="2:10" x14ac:dyDescent="0.3">
      <c r="B21" s="29" t="s">
        <v>58</v>
      </c>
      <c r="C21" s="511"/>
      <c r="D21" s="511"/>
      <c r="E21" s="511"/>
      <c r="F21" s="511"/>
      <c r="G21" s="511"/>
      <c r="H21" s="511"/>
      <c r="I21" s="511"/>
      <c r="J21" s="512"/>
    </row>
    <row r="22" spans="2:10" x14ac:dyDescent="0.3">
      <c r="B22" s="29" t="s">
        <v>529</v>
      </c>
      <c r="C22" s="511"/>
      <c r="D22" s="511"/>
      <c r="E22" s="511"/>
      <c r="F22" s="511"/>
      <c r="G22" s="511"/>
      <c r="H22" s="511"/>
      <c r="I22" s="511"/>
      <c r="J22" s="512"/>
    </row>
    <row r="23" spans="2:10" ht="15.75" thickBot="1" x14ac:dyDescent="0.35">
      <c r="B23" s="32" t="s">
        <v>59</v>
      </c>
      <c r="C23" s="513"/>
      <c r="D23" s="513"/>
      <c r="E23" s="513"/>
      <c r="F23" s="513"/>
      <c r="G23" s="513"/>
      <c r="H23" s="513"/>
      <c r="I23" s="513"/>
      <c r="J23" s="514"/>
    </row>
    <row r="24" spans="2:10" x14ac:dyDescent="0.3">
      <c r="B24" s="148"/>
      <c r="C24" s="149"/>
      <c r="D24" s="149"/>
      <c r="E24" s="149"/>
      <c r="F24" s="149"/>
      <c r="G24" s="149"/>
      <c r="H24" s="149"/>
      <c r="I24" s="149"/>
      <c r="J24" s="149"/>
    </row>
    <row r="25" spans="2:10" x14ac:dyDescent="0.3">
      <c r="B25" s="200" t="s">
        <v>151</v>
      </c>
      <c r="C25" s="149"/>
      <c r="D25" s="502"/>
      <c r="E25" s="503"/>
      <c r="F25" s="504"/>
      <c r="G25" s="149"/>
      <c r="H25" s="149"/>
      <c r="I25" s="149"/>
      <c r="J25" s="149"/>
    </row>
    <row r="26" spans="2:10" x14ac:dyDescent="0.3">
      <c r="B26" s="148"/>
      <c r="C26" s="149"/>
      <c r="D26" s="149"/>
      <c r="E26" s="149"/>
      <c r="F26" s="149"/>
      <c r="G26" s="149"/>
      <c r="H26" s="149"/>
      <c r="I26" s="149"/>
      <c r="J26" s="149"/>
    </row>
    <row r="28" spans="2:10" x14ac:dyDescent="0.3">
      <c r="B28" s="501" t="s">
        <v>60</v>
      </c>
      <c r="C28" s="501"/>
      <c r="D28" s="501"/>
      <c r="E28" s="501"/>
      <c r="F28" s="501"/>
      <c r="G28" s="501"/>
      <c r="H28" s="501"/>
      <c r="I28" s="501"/>
      <c r="J28" s="501"/>
    </row>
    <row r="30" spans="2:10" x14ac:dyDescent="0.3">
      <c r="B30" s="74" t="s">
        <v>99</v>
      </c>
      <c r="C30" s="38" t="s">
        <v>126</v>
      </c>
    </row>
    <row r="31" spans="2:10" x14ac:dyDescent="0.3">
      <c r="B31" s="37"/>
      <c r="C31" s="38" t="s">
        <v>61</v>
      </c>
    </row>
    <row r="32" spans="2:10" x14ac:dyDescent="0.3">
      <c r="B32" s="39" t="s">
        <v>71</v>
      </c>
      <c r="C32" s="38" t="s">
        <v>72</v>
      </c>
    </row>
    <row r="34" spans="2:10" x14ac:dyDescent="0.3">
      <c r="B34" s="501" t="s">
        <v>62</v>
      </c>
      <c r="C34" s="501"/>
      <c r="D34" s="501"/>
      <c r="E34" s="501"/>
      <c r="F34" s="501"/>
      <c r="G34" s="501"/>
      <c r="H34" s="501"/>
      <c r="I34" s="501"/>
      <c r="J34" s="501"/>
    </row>
    <row r="36" spans="2:10" s="147" customFormat="1" x14ac:dyDescent="0.3">
      <c r="B36" s="131" t="s">
        <v>144</v>
      </c>
      <c r="C36" s="505" t="s">
        <v>145</v>
      </c>
      <c r="D36" s="505"/>
      <c r="E36" s="505"/>
      <c r="F36" s="505"/>
      <c r="G36" s="505"/>
      <c r="H36" s="505"/>
      <c r="I36" s="505"/>
    </row>
    <row r="37" spans="2:10" s="147" customFormat="1" ht="15" customHeight="1" x14ac:dyDescent="0.3">
      <c r="B37" s="131" t="s">
        <v>146</v>
      </c>
      <c r="C37" s="505" t="s">
        <v>147</v>
      </c>
      <c r="D37" s="505"/>
      <c r="E37" s="505"/>
      <c r="F37" s="505"/>
      <c r="G37" s="505"/>
      <c r="H37" s="505"/>
      <c r="I37" s="505"/>
    </row>
    <row r="38" spans="2:10" x14ac:dyDescent="0.3">
      <c r="B38" s="131" t="s">
        <v>73</v>
      </c>
      <c r="C38" s="505" t="s">
        <v>148</v>
      </c>
      <c r="D38" s="505"/>
      <c r="E38" s="505"/>
      <c r="F38" s="505"/>
      <c r="G38" s="505"/>
      <c r="H38" s="505"/>
      <c r="I38" s="505"/>
    </row>
    <row r="39" spans="2:10" x14ac:dyDescent="0.3">
      <c r="B39" s="494" t="s">
        <v>525</v>
      </c>
      <c r="C39" s="515" t="s">
        <v>526</v>
      </c>
      <c r="D39" s="515"/>
      <c r="E39" s="515"/>
      <c r="F39" s="515"/>
      <c r="G39" s="515"/>
      <c r="H39" s="515"/>
      <c r="I39" s="515"/>
    </row>
    <row r="40" spans="2:10" x14ac:dyDescent="0.3">
      <c r="B40" s="131" t="s">
        <v>74</v>
      </c>
      <c r="C40" s="505" t="s">
        <v>149</v>
      </c>
      <c r="D40" s="505"/>
      <c r="E40" s="505"/>
      <c r="F40" s="505"/>
      <c r="G40" s="505"/>
      <c r="H40" s="505"/>
      <c r="I40" s="505"/>
    </row>
    <row r="41" spans="2:10" ht="14.45" customHeight="1" x14ac:dyDescent="0.3">
      <c r="B41" s="131" t="s">
        <v>75</v>
      </c>
      <c r="C41" s="505" t="s">
        <v>208</v>
      </c>
      <c r="D41" s="505"/>
      <c r="E41" s="505"/>
      <c r="F41" s="505"/>
      <c r="G41" s="505"/>
      <c r="H41" s="505"/>
      <c r="I41" s="505"/>
      <c r="J41" s="33"/>
    </row>
    <row r="42" spans="2:10" ht="14.45" customHeight="1" x14ac:dyDescent="0.3">
      <c r="B42" s="131" t="s">
        <v>210</v>
      </c>
      <c r="C42" s="505" t="s">
        <v>291</v>
      </c>
      <c r="D42" s="505"/>
      <c r="E42" s="505"/>
      <c r="F42" s="505"/>
      <c r="G42" s="505"/>
      <c r="H42" s="505"/>
      <c r="I42" s="505"/>
      <c r="J42" s="33"/>
    </row>
    <row r="43" spans="2:10" ht="14.45" customHeight="1" x14ac:dyDescent="0.3">
      <c r="B43" s="131" t="s">
        <v>426</v>
      </c>
      <c r="C43" s="505" t="s">
        <v>427</v>
      </c>
      <c r="D43" s="505"/>
      <c r="E43" s="505"/>
      <c r="F43" s="505"/>
      <c r="G43" s="505"/>
      <c r="H43" s="505"/>
      <c r="I43" s="505"/>
      <c r="J43" s="33"/>
    </row>
    <row r="44" spans="2:10" ht="14.45" customHeight="1" x14ac:dyDescent="0.3">
      <c r="B44" s="131" t="s">
        <v>211</v>
      </c>
      <c r="C44" s="505" t="s">
        <v>292</v>
      </c>
      <c r="D44" s="505"/>
      <c r="E44" s="505"/>
      <c r="F44" s="505"/>
      <c r="G44" s="505"/>
      <c r="H44" s="505"/>
      <c r="I44" s="505"/>
      <c r="J44" s="33"/>
    </row>
    <row r="45" spans="2:10" ht="14.45" customHeight="1" x14ac:dyDescent="0.3">
      <c r="B45" s="131" t="s">
        <v>212</v>
      </c>
      <c r="C45" s="505" t="s">
        <v>209</v>
      </c>
      <c r="D45" s="505"/>
      <c r="E45" s="505"/>
      <c r="F45" s="505"/>
      <c r="G45" s="505"/>
      <c r="H45" s="505"/>
      <c r="I45" s="505"/>
      <c r="J45" s="33"/>
    </row>
    <row r="46" spans="2:10" ht="14.45" customHeight="1" x14ac:dyDescent="0.3">
      <c r="B46" s="131" t="s">
        <v>213</v>
      </c>
      <c r="C46" s="505" t="s">
        <v>260</v>
      </c>
      <c r="D46" s="505"/>
      <c r="E46" s="505"/>
      <c r="F46" s="505"/>
      <c r="G46" s="505"/>
      <c r="H46" s="505"/>
      <c r="I46" s="505"/>
      <c r="J46" s="33"/>
    </row>
    <row r="47" spans="2:10" ht="14.45" customHeight="1" x14ac:dyDescent="0.3">
      <c r="B47" s="131" t="s">
        <v>219</v>
      </c>
      <c r="C47" s="505" t="s">
        <v>261</v>
      </c>
      <c r="D47" s="505"/>
      <c r="E47" s="505"/>
      <c r="F47" s="505"/>
      <c r="G47" s="505"/>
      <c r="H47" s="505"/>
      <c r="I47" s="505"/>
      <c r="J47" s="33"/>
    </row>
    <row r="48" spans="2:10" x14ac:dyDescent="0.3">
      <c r="B48" s="131" t="s">
        <v>214</v>
      </c>
      <c r="C48" s="505" t="s">
        <v>262</v>
      </c>
      <c r="D48" s="505"/>
      <c r="E48" s="505"/>
      <c r="F48" s="505"/>
      <c r="G48" s="505"/>
      <c r="H48" s="505"/>
      <c r="I48" s="505"/>
      <c r="J48" s="34"/>
    </row>
    <row r="49" spans="2:10" ht="14.45" customHeight="1" x14ac:dyDescent="0.3">
      <c r="B49" s="131" t="s">
        <v>218</v>
      </c>
      <c r="C49" s="505" t="s">
        <v>263</v>
      </c>
      <c r="D49" s="505"/>
      <c r="E49" s="505"/>
      <c r="F49" s="505"/>
      <c r="G49" s="505"/>
      <c r="H49" s="505"/>
      <c r="I49" s="505"/>
      <c r="J49" s="33"/>
    </row>
    <row r="50" spans="2:10" x14ac:dyDescent="0.3">
      <c r="B50" s="131" t="s">
        <v>215</v>
      </c>
      <c r="C50" s="505" t="s">
        <v>264</v>
      </c>
      <c r="D50" s="505"/>
      <c r="E50" s="505"/>
      <c r="F50" s="505"/>
      <c r="G50" s="505"/>
      <c r="H50" s="505"/>
      <c r="I50" s="505"/>
      <c r="J50" s="34"/>
    </row>
    <row r="51" spans="2:10" ht="14.45" customHeight="1" x14ac:dyDescent="0.3">
      <c r="B51" s="131" t="s">
        <v>220</v>
      </c>
      <c r="C51" s="505" t="s">
        <v>265</v>
      </c>
      <c r="D51" s="505"/>
      <c r="E51" s="505"/>
      <c r="F51" s="505"/>
      <c r="G51" s="505"/>
      <c r="H51" s="505"/>
      <c r="I51" s="505"/>
      <c r="J51" s="33"/>
    </row>
    <row r="52" spans="2:10" x14ac:dyDescent="0.3">
      <c r="B52" s="131" t="s">
        <v>216</v>
      </c>
      <c r="C52" s="505" t="s">
        <v>266</v>
      </c>
      <c r="D52" s="505"/>
      <c r="E52" s="505"/>
      <c r="F52" s="505"/>
      <c r="G52" s="505"/>
      <c r="H52" s="505"/>
      <c r="I52" s="505"/>
      <c r="J52" s="34"/>
    </row>
    <row r="53" spans="2:10" ht="14.45" customHeight="1" x14ac:dyDescent="0.3">
      <c r="B53" s="131" t="s">
        <v>221</v>
      </c>
      <c r="C53" s="505" t="s">
        <v>267</v>
      </c>
      <c r="D53" s="505"/>
      <c r="E53" s="505"/>
      <c r="F53" s="505"/>
      <c r="G53" s="505"/>
      <c r="H53" s="505"/>
      <c r="I53" s="505"/>
      <c r="J53" s="33"/>
    </row>
    <row r="54" spans="2:10" x14ac:dyDescent="0.3">
      <c r="B54" s="131" t="s">
        <v>217</v>
      </c>
      <c r="C54" s="505" t="s">
        <v>268</v>
      </c>
      <c r="D54" s="505"/>
      <c r="E54" s="505"/>
      <c r="F54" s="505"/>
      <c r="G54" s="505"/>
      <c r="H54" s="505"/>
      <c r="I54" s="505"/>
      <c r="J54" s="34"/>
    </row>
    <row r="55" spans="2:10" ht="14.45" customHeight="1" x14ac:dyDescent="0.3">
      <c r="B55" s="131" t="s">
        <v>222</v>
      </c>
      <c r="C55" s="505" t="s">
        <v>269</v>
      </c>
      <c r="D55" s="505"/>
      <c r="E55" s="505"/>
      <c r="F55" s="505"/>
      <c r="G55" s="505"/>
      <c r="H55" s="505"/>
      <c r="I55" s="505"/>
      <c r="J55" s="33"/>
    </row>
    <row r="56" spans="2:10" ht="14.45" customHeight="1" x14ac:dyDescent="0.3">
      <c r="B56" s="131" t="s">
        <v>228</v>
      </c>
      <c r="C56" s="505" t="s">
        <v>247</v>
      </c>
      <c r="D56" s="505"/>
      <c r="E56" s="505"/>
      <c r="F56" s="505"/>
      <c r="G56" s="505"/>
      <c r="H56" s="505"/>
      <c r="I56" s="505"/>
      <c r="J56" s="33"/>
    </row>
    <row r="57" spans="2:10" ht="14.45" customHeight="1" x14ac:dyDescent="0.3">
      <c r="B57" s="131" t="s">
        <v>387</v>
      </c>
      <c r="C57" s="505" t="s">
        <v>388</v>
      </c>
      <c r="D57" s="505"/>
      <c r="E57" s="505"/>
      <c r="F57" s="505"/>
      <c r="G57" s="505"/>
      <c r="H57" s="505"/>
      <c r="I57" s="505"/>
      <c r="J57" s="33"/>
    </row>
    <row r="58" spans="2:10" s="200" customFormat="1" ht="14.45" customHeight="1" x14ac:dyDescent="0.3">
      <c r="B58" s="293" t="s">
        <v>400</v>
      </c>
      <c r="C58" s="506" t="s">
        <v>401</v>
      </c>
      <c r="D58" s="506"/>
      <c r="E58" s="506"/>
      <c r="F58" s="506"/>
      <c r="G58" s="506"/>
      <c r="H58" s="506"/>
      <c r="I58" s="506"/>
      <c r="J58" s="438"/>
    </row>
    <row r="59" spans="2:10" x14ac:dyDescent="0.3">
      <c r="B59" s="131" t="s">
        <v>118</v>
      </c>
      <c r="C59" s="505" t="s">
        <v>152</v>
      </c>
      <c r="D59" s="505"/>
      <c r="E59" s="505"/>
      <c r="F59" s="505"/>
      <c r="G59" s="505"/>
      <c r="H59" s="505"/>
      <c r="I59" s="505"/>
      <c r="J59" s="34"/>
    </row>
    <row r="60" spans="2:10" x14ac:dyDescent="0.3">
      <c r="B60" s="131" t="s">
        <v>119</v>
      </c>
      <c r="C60" s="505" t="s">
        <v>270</v>
      </c>
      <c r="D60" s="505"/>
      <c r="E60" s="505"/>
      <c r="F60" s="505"/>
      <c r="G60" s="505"/>
      <c r="H60" s="505"/>
      <c r="I60" s="505"/>
      <c r="J60" s="34"/>
    </row>
    <row r="61" spans="2:10" x14ac:dyDescent="0.3">
      <c r="B61" s="131" t="s">
        <v>120</v>
      </c>
      <c r="C61" s="505" t="s">
        <v>271</v>
      </c>
      <c r="D61" s="505"/>
      <c r="E61" s="505"/>
      <c r="F61" s="505"/>
      <c r="G61" s="505"/>
      <c r="H61" s="505"/>
      <c r="I61" s="505"/>
      <c r="J61" s="33"/>
    </row>
    <row r="62" spans="2:10" x14ac:dyDescent="0.3">
      <c r="B62" s="131" t="s">
        <v>121</v>
      </c>
      <c r="C62" s="505" t="s">
        <v>272</v>
      </c>
      <c r="D62" s="505"/>
      <c r="E62" s="505"/>
      <c r="F62" s="505"/>
      <c r="G62" s="505"/>
      <c r="H62" s="505"/>
      <c r="I62" s="505"/>
      <c r="J62" s="34"/>
    </row>
    <row r="63" spans="2:10" x14ac:dyDescent="0.3">
      <c r="B63" s="131" t="s">
        <v>122</v>
      </c>
      <c r="C63" s="505" t="s">
        <v>273</v>
      </c>
      <c r="D63" s="505"/>
      <c r="E63" s="505"/>
      <c r="F63" s="505"/>
      <c r="G63" s="505"/>
      <c r="H63" s="505"/>
      <c r="I63" s="505"/>
      <c r="J63" s="34"/>
    </row>
    <row r="64" spans="2:10" x14ac:dyDescent="0.3">
      <c r="B64" s="131" t="s">
        <v>123</v>
      </c>
      <c r="C64" s="505" t="s">
        <v>274</v>
      </c>
      <c r="D64" s="505"/>
      <c r="E64" s="505"/>
      <c r="F64" s="505"/>
      <c r="G64" s="505"/>
      <c r="H64" s="505"/>
      <c r="I64" s="505"/>
      <c r="J64" s="34"/>
    </row>
    <row r="65" spans="2:10" x14ac:dyDescent="0.3">
      <c r="B65" s="131" t="s">
        <v>124</v>
      </c>
      <c r="C65" s="505" t="s">
        <v>153</v>
      </c>
      <c r="D65" s="505"/>
      <c r="E65" s="505"/>
      <c r="F65" s="505"/>
      <c r="G65" s="505"/>
      <c r="H65" s="505"/>
      <c r="I65" s="505"/>
      <c r="J65" s="34"/>
    </row>
    <row r="66" spans="2:10" ht="15" customHeight="1" x14ac:dyDescent="0.3">
      <c r="B66" s="131" t="s">
        <v>125</v>
      </c>
      <c r="C66" s="505" t="s">
        <v>154</v>
      </c>
      <c r="D66" s="505"/>
      <c r="E66" s="505"/>
      <c r="F66" s="505"/>
      <c r="G66" s="505"/>
      <c r="H66" s="505"/>
      <c r="I66" s="505"/>
      <c r="J66" s="34"/>
    </row>
    <row r="67" spans="2:10" ht="14.45" customHeight="1" x14ac:dyDescent="0.3">
      <c r="B67" s="131" t="s">
        <v>127</v>
      </c>
      <c r="C67" s="505" t="s">
        <v>533</v>
      </c>
      <c r="D67" s="505"/>
      <c r="E67" s="505"/>
      <c r="F67" s="505"/>
      <c r="G67" s="505"/>
      <c r="H67" s="505"/>
      <c r="I67" s="505"/>
      <c r="J67" s="34"/>
    </row>
    <row r="68" spans="2:10" ht="14.45" customHeight="1" x14ac:dyDescent="0.3">
      <c r="B68" s="131" t="s">
        <v>128</v>
      </c>
      <c r="C68" s="505" t="s">
        <v>534</v>
      </c>
      <c r="D68" s="505"/>
      <c r="E68" s="505"/>
      <c r="F68" s="505"/>
      <c r="G68" s="505"/>
      <c r="H68" s="505"/>
      <c r="I68" s="505"/>
      <c r="J68" s="34"/>
    </row>
    <row r="69" spans="2:10" ht="14.45" customHeight="1" x14ac:dyDescent="0.3">
      <c r="B69" s="131" t="s">
        <v>129</v>
      </c>
      <c r="C69" s="505" t="s">
        <v>535</v>
      </c>
      <c r="D69" s="505"/>
      <c r="E69" s="505"/>
      <c r="F69" s="505"/>
      <c r="G69" s="505"/>
      <c r="H69" s="505"/>
      <c r="I69" s="505"/>
      <c r="J69" s="34"/>
    </row>
    <row r="70" spans="2:10" ht="26.45" customHeight="1" x14ac:dyDescent="0.3">
      <c r="B70" s="131" t="s">
        <v>130</v>
      </c>
      <c r="C70" s="505" t="s">
        <v>536</v>
      </c>
      <c r="D70" s="505"/>
      <c r="E70" s="505"/>
      <c r="F70" s="505"/>
      <c r="G70" s="505"/>
      <c r="H70" s="505"/>
      <c r="I70" s="505"/>
      <c r="J70" s="34"/>
    </row>
    <row r="71" spans="2:10" ht="14.45" customHeight="1" x14ac:dyDescent="0.3">
      <c r="B71" s="131" t="s">
        <v>344</v>
      </c>
      <c r="C71" s="505" t="s">
        <v>537</v>
      </c>
      <c r="D71" s="505"/>
      <c r="E71" s="505"/>
      <c r="F71" s="505"/>
      <c r="G71" s="505"/>
      <c r="H71" s="505"/>
      <c r="I71" s="505"/>
      <c r="J71" s="34"/>
    </row>
    <row r="72" spans="2:10" ht="26.45" customHeight="1" x14ac:dyDescent="0.3">
      <c r="B72" s="131" t="s">
        <v>530</v>
      </c>
      <c r="C72" s="505" t="s">
        <v>538</v>
      </c>
      <c r="D72" s="505"/>
      <c r="E72" s="505"/>
      <c r="F72" s="505"/>
      <c r="G72" s="505"/>
      <c r="H72" s="505"/>
      <c r="I72" s="505"/>
      <c r="J72" s="34"/>
    </row>
  </sheetData>
  <mergeCells count="53">
    <mergeCell ref="C72:I72"/>
    <mergeCell ref="C71:I71"/>
    <mergeCell ref="C18:J18"/>
    <mergeCell ref="C19:J19"/>
    <mergeCell ref="C21:J21"/>
    <mergeCell ref="C22:J22"/>
    <mergeCell ref="C23:J23"/>
    <mergeCell ref="C70:I70"/>
    <mergeCell ref="C46:I46"/>
    <mergeCell ref="C42:I42"/>
    <mergeCell ref="C39:I39"/>
    <mergeCell ref="C43:I43"/>
    <mergeCell ref="C48:I48"/>
    <mergeCell ref="C67:I67"/>
    <mergeCell ref="C68:I68"/>
    <mergeCell ref="C59:I59"/>
    <mergeCell ref="C69:I69"/>
    <mergeCell ref="C66:I66"/>
    <mergeCell ref="C52:I52"/>
    <mergeCell ref="C54:I54"/>
    <mergeCell ref="C40:I40"/>
    <mergeCell ref="C41:I41"/>
    <mergeCell ref="C49:I49"/>
    <mergeCell ref="C51:I51"/>
    <mergeCell ref="C65:I65"/>
    <mergeCell ref="C64:I64"/>
    <mergeCell ref="C60:I60"/>
    <mergeCell ref="C61:I61"/>
    <mergeCell ref="C62:I62"/>
    <mergeCell ref="C63:I63"/>
    <mergeCell ref="B7:J7"/>
    <mergeCell ref="B9:J9"/>
    <mergeCell ref="B15:J15"/>
    <mergeCell ref="C16:J16"/>
    <mergeCell ref="C17:J17"/>
    <mergeCell ref="C11:G11"/>
    <mergeCell ref="C12:G12"/>
    <mergeCell ref="C13:G13"/>
    <mergeCell ref="B28:J28"/>
    <mergeCell ref="D25:F25"/>
    <mergeCell ref="C57:I57"/>
    <mergeCell ref="C58:I58"/>
    <mergeCell ref="C56:I56"/>
    <mergeCell ref="C55:I55"/>
    <mergeCell ref="B34:J34"/>
    <mergeCell ref="C50:I50"/>
    <mergeCell ref="C44:I44"/>
    <mergeCell ref="C45:I45"/>
    <mergeCell ref="C47:I47"/>
    <mergeCell ref="C36:I36"/>
    <mergeCell ref="C37:I37"/>
    <mergeCell ref="C38:I38"/>
    <mergeCell ref="C53:I53"/>
  </mergeCells>
  <phoneticPr fontId="14" type="noConversion"/>
  <conditionalFormatting sqref="B31:B32">
    <cfRule type="containsText" dxfId="1052" priority="7" operator="containsText" text="ntitulé">
      <formula>NOT(ISERROR(SEARCH("ntitulé",B31)))</formula>
    </cfRule>
    <cfRule type="containsBlanks" dxfId="1051" priority="8">
      <formula>LEN(TRIM(B31))=0</formula>
    </cfRule>
  </conditionalFormatting>
  <conditionalFormatting sqref="D25">
    <cfRule type="containsText" dxfId="1050" priority="5" operator="containsText" text="ntitulé">
      <formula>NOT(ISERROR(SEARCH("ntitulé",D25)))</formula>
    </cfRule>
    <cfRule type="containsBlanks" dxfId="1049" priority="6">
      <formula>LEN(TRIM(D25))=0</formula>
    </cfRule>
  </conditionalFormatting>
  <conditionalFormatting sqref="C11">
    <cfRule type="containsText" dxfId="1048" priority="3" operator="containsText" text="ntitulé">
      <formula>NOT(ISERROR(SEARCH("ntitulé",C11)))</formula>
    </cfRule>
    <cfRule type="containsBlanks" dxfId="1047" priority="4">
      <formula>LEN(TRIM(C11))=0</formula>
    </cfRule>
  </conditionalFormatting>
  <conditionalFormatting sqref="C12:C13">
    <cfRule type="containsText" dxfId="1046" priority="1" operator="containsText" text="ntitulé">
      <formula>NOT(ISERROR(SEARCH("ntitulé",C12)))</formula>
    </cfRule>
    <cfRule type="containsBlanks" dxfId="1045" priority="2">
      <formula>LEN(TRIM(C12))=0</formula>
    </cfRule>
  </conditionalFormatting>
  <pageMargins left="0.7" right="0.7" top="0.75" bottom="0.75" header="0.3" footer="0.3"/>
  <pageSetup paperSize="9" scale="87" orientation="portrait" r:id="rId1"/>
  <rowBreaks count="1" manualBreakCount="1">
    <brk id="3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3:N89"/>
  <sheetViews>
    <sheetView showGridLines="0" zoomScale="80" zoomScaleNormal="80" workbookViewId="0">
      <selection activeCell="A3" sqref="A3"/>
    </sheetView>
  </sheetViews>
  <sheetFormatPr baseColWidth="10" defaultColWidth="8.85546875" defaultRowHeight="13.5" x14ac:dyDescent="0.3"/>
  <cols>
    <col min="1" max="1" width="14" style="4" customWidth="1"/>
    <col min="2" max="2" width="38.140625" style="23" customWidth="1"/>
    <col min="3" max="8" width="19.7109375" style="4" customWidth="1"/>
    <col min="9" max="9" width="0.7109375" style="4" customWidth="1"/>
    <col min="10" max="16384" width="8.85546875" style="4"/>
  </cols>
  <sheetData>
    <row r="3" spans="1:14" ht="29.45" customHeight="1" x14ac:dyDescent="0.3">
      <c r="A3" s="35" t="str">
        <f>TAB00!B44&amp;" : "&amp;TAB00!C44</f>
        <v>TAB3.2 : Estimation des volumes et puissances - Tarifs de prélèvement sans facturation du terme capacitaire</v>
      </c>
      <c r="B3" s="40"/>
      <c r="C3" s="40"/>
      <c r="D3" s="40"/>
      <c r="E3" s="40"/>
      <c r="F3" s="40"/>
      <c r="G3" s="40"/>
      <c r="H3" s="40"/>
      <c r="J3" s="40"/>
      <c r="K3" s="40"/>
      <c r="L3" s="40"/>
      <c r="M3" s="40"/>
      <c r="N3" s="40"/>
    </row>
    <row r="5" spans="1:14" x14ac:dyDescent="0.3">
      <c r="A5" s="61" t="s">
        <v>96</v>
      </c>
      <c r="B5" s="62"/>
      <c r="C5" s="62"/>
      <c r="D5" s="62"/>
      <c r="E5" s="62"/>
      <c r="F5" s="62"/>
      <c r="G5" s="62"/>
      <c r="H5" s="62"/>
      <c r="J5" s="62"/>
      <c r="K5" s="62"/>
      <c r="L5" s="62"/>
      <c r="M5" s="62"/>
      <c r="N5" s="62"/>
    </row>
    <row r="7" spans="1:14" ht="40.5" x14ac:dyDescent="0.3">
      <c r="A7" s="63" t="s">
        <v>46</v>
      </c>
      <c r="B7" s="63" t="s">
        <v>0</v>
      </c>
      <c r="C7" s="297" t="s">
        <v>275</v>
      </c>
      <c r="D7" s="297" t="s">
        <v>276</v>
      </c>
      <c r="E7" s="297" t="s">
        <v>277</v>
      </c>
      <c r="F7" s="297" t="s">
        <v>278</v>
      </c>
      <c r="G7" s="297" t="s">
        <v>279</v>
      </c>
      <c r="H7" s="297" t="s">
        <v>280</v>
      </c>
      <c r="J7" s="305" t="s">
        <v>457</v>
      </c>
      <c r="K7" s="305" t="s">
        <v>458</v>
      </c>
      <c r="L7" s="305" t="s">
        <v>459</v>
      </c>
      <c r="M7" s="305" t="s">
        <v>460</v>
      </c>
      <c r="N7" s="305" t="s">
        <v>461</v>
      </c>
    </row>
    <row r="8" spans="1:14" ht="15" customHeight="1" x14ac:dyDescent="0.3">
      <c r="A8" s="226" t="s">
        <v>5</v>
      </c>
      <c r="B8" s="4" t="s">
        <v>30</v>
      </c>
      <c r="C8" s="48"/>
      <c r="D8" s="48"/>
      <c r="E8" s="48"/>
      <c r="F8" s="48"/>
      <c r="G8" s="48"/>
      <c r="H8" s="48"/>
      <c r="J8" s="132">
        <f t="shared" ref="J8:N11" si="0">IF(AND(ROUND(C8,0)=0,D8&gt;C8),"INF",IF(AND(ROUND(C8,0)=0,ROUND(D8,0)=0),0,(D8-C8)/C8))</f>
        <v>0</v>
      </c>
      <c r="K8" s="132">
        <f t="shared" si="0"/>
        <v>0</v>
      </c>
      <c r="L8" s="132">
        <f t="shared" si="0"/>
        <v>0</v>
      </c>
      <c r="M8" s="132">
        <f t="shared" si="0"/>
        <v>0</v>
      </c>
      <c r="N8" s="132">
        <f t="shared" si="0"/>
        <v>0</v>
      </c>
    </row>
    <row r="9" spans="1:14" s="265" customFormat="1" ht="15" customHeight="1" x14ac:dyDescent="0.3">
      <c r="A9" s="297" t="s">
        <v>6</v>
      </c>
      <c r="B9" s="265" t="s">
        <v>30</v>
      </c>
      <c r="C9" s="286"/>
      <c r="D9" s="286"/>
      <c r="E9" s="286"/>
      <c r="F9" s="286"/>
      <c r="G9" s="286"/>
      <c r="H9" s="286"/>
      <c r="J9" s="285">
        <f t="shared" si="0"/>
        <v>0</v>
      </c>
      <c r="K9" s="285">
        <f t="shared" si="0"/>
        <v>0</v>
      </c>
      <c r="L9" s="285">
        <f t="shared" si="0"/>
        <v>0</v>
      </c>
      <c r="M9" s="285">
        <f t="shared" si="0"/>
        <v>0</v>
      </c>
      <c r="N9" s="285">
        <f t="shared" si="0"/>
        <v>0</v>
      </c>
    </row>
    <row r="10" spans="1:14" ht="15" customHeight="1" x14ac:dyDescent="0.3">
      <c r="A10" s="226" t="s">
        <v>7</v>
      </c>
      <c r="B10" s="4" t="s">
        <v>30</v>
      </c>
      <c r="C10" s="48"/>
      <c r="D10" s="48"/>
      <c r="E10" s="48"/>
      <c r="F10" s="48"/>
      <c r="G10" s="48"/>
      <c r="H10" s="48"/>
      <c r="J10" s="132">
        <f t="shared" si="0"/>
        <v>0</v>
      </c>
      <c r="K10" s="132">
        <f t="shared" si="0"/>
        <v>0</v>
      </c>
      <c r="L10" s="132">
        <f t="shared" si="0"/>
        <v>0</v>
      </c>
      <c r="M10" s="132">
        <f t="shared" si="0"/>
        <v>0</v>
      </c>
      <c r="N10" s="132">
        <f t="shared" si="0"/>
        <v>0</v>
      </c>
    </row>
    <row r="11" spans="1:14" ht="15" customHeight="1" x14ac:dyDescent="0.3">
      <c r="A11" s="297" t="s">
        <v>8</v>
      </c>
      <c r="B11" s="4" t="s">
        <v>30</v>
      </c>
      <c r="C11" s="48"/>
      <c r="D11" s="48"/>
      <c r="E11" s="48"/>
      <c r="F11" s="48"/>
      <c r="G11" s="48"/>
      <c r="H11" s="48"/>
      <c r="J11" s="132">
        <f t="shared" si="0"/>
        <v>0</v>
      </c>
      <c r="K11" s="132">
        <f t="shared" si="0"/>
        <v>0</v>
      </c>
      <c r="L11" s="132">
        <f t="shared" si="0"/>
        <v>0</v>
      </c>
      <c r="M11" s="132">
        <f t="shared" si="0"/>
        <v>0</v>
      </c>
      <c r="N11" s="132">
        <f t="shared" si="0"/>
        <v>0</v>
      </c>
    </row>
    <row r="14" spans="1:14" x14ac:dyDescent="0.3">
      <c r="A14" s="61"/>
      <c r="B14" s="62"/>
      <c r="C14" s="62"/>
      <c r="D14" s="62"/>
      <c r="E14" s="62"/>
      <c r="F14" s="62"/>
      <c r="G14" s="62"/>
      <c r="H14" s="62"/>
      <c r="J14" s="62"/>
      <c r="K14" s="62"/>
      <c r="L14" s="62"/>
      <c r="M14" s="62"/>
      <c r="N14" s="62"/>
    </row>
    <row r="16" spans="1:14" s="22" customFormat="1" ht="37.15" customHeight="1" x14ac:dyDescent="0.3">
      <c r="A16" s="63" t="s">
        <v>46</v>
      </c>
      <c r="B16" s="63" t="s">
        <v>0</v>
      </c>
      <c r="C16" s="297" t="s">
        <v>275</v>
      </c>
      <c r="D16" s="297" t="s">
        <v>276</v>
      </c>
      <c r="E16" s="297" t="s">
        <v>277</v>
      </c>
      <c r="F16" s="297" t="s">
        <v>278</v>
      </c>
      <c r="G16" s="297" t="s">
        <v>279</v>
      </c>
      <c r="H16" s="297" t="s">
        <v>280</v>
      </c>
      <c r="I16" s="4"/>
      <c r="J16" s="305" t="s">
        <v>457</v>
      </c>
      <c r="K16" s="305" t="s">
        <v>458</v>
      </c>
      <c r="L16" s="305" t="s">
        <v>459</v>
      </c>
      <c r="M16" s="305" t="s">
        <v>460</v>
      </c>
      <c r="N16" s="305" t="s">
        <v>461</v>
      </c>
    </row>
    <row r="17" spans="1:14" x14ac:dyDescent="0.3">
      <c r="A17" s="547" t="s">
        <v>40</v>
      </c>
      <c r="B17" s="134" t="s">
        <v>64</v>
      </c>
      <c r="C17" s="10">
        <f t="shared" ref="C17:H17" si="1">SUM(C18:C19)</f>
        <v>0</v>
      </c>
      <c r="D17" s="10">
        <f t="shared" si="1"/>
        <v>0</v>
      </c>
      <c r="E17" s="10">
        <f t="shared" si="1"/>
        <v>0</v>
      </c>
      <c r="F17" s="10">
        <f t="shared" si="1"/>
        <v>0</v>
      </c>
      <c r="G17" s="10">
        <f t="shared" si="1"/>
        <v>0</v>
      </c>
      <c r="H17" s="10">
        <f t="shared" si="1"/>
        <v>0</v>
      </c>
      <c r="J17" s="132">
        <f t="shared" ref="J17:J67" si="2">IF(AND(ROUND(C17,0)=0,D17&gt;C17),"INF",IF(AND(ROUND(C17,0)=0,ROUND(D17,0)=0),0,(D17-C17)/C17))</f>
        <v>0</v>
      </c>
      <c r="K17" s="132">
        <f t="shared" ref="K17:K67" si="3">IF(AND(ROUND(D17,0)=0,E17&gt;D17),"INF",IF(AND(ROUND(D17,0)=0,ROUND(E17,0)=0),0,(E17-D17)/D17))</f>
        <v>0</v>
      </c>
      <c r="L17" s="132">
        <f t="shared" ref="L17:L67" si="4">IF(AND(ROUND(E17,0)=0,F17&gt;E17),"INF",IF(AND(ROUND(E17,0)=0,ROUND(F17,0)=0),0,(F17-E17)/E17))</f>
        <v>0</v>
      </c>
      <c r="M17" s="132">
        <f t="shared" ref="M17:M67" si="5">IF(AND(ROUND(F17,0)=0,G17&gt;F17),"INF",IF(AND(ROUND(F17,0)=0,ROUND(G17,0)=0),0,(G17-F17)/F17))</f>
        <v>0</v>
      </c>
      <c r="N17" s="132">
        <f t="shared" ref="N17:N67" si="6">IF(AND(ROUND(G17,0)=0,H17&gt;G17),"INF",IF(AND(ROUND(G17,0)=0,ROUND(H17,0)=0),0,(H17-G17)/G17))</f>
        <v>0</v>
      </c>
    </row>
    <row r="18" spans="1:14" x14ac:dyDescent="0.3">
      <c r="A18" s="547"/>
      <c r="B18" s="135" t="s">
        <v>65</v>
      </c>
      <c r="C18" s="48"/>
      <c r="D18" s="48"/>
      <c r="E18" s="48"/>
      <c r="F18" s="48"/>
      <c r="G18" s="48"/>
      <c r="H18" s="48"/>
      <c r="J18" s="132">
        <f t="shared" si="2"/>
        <v>0</v>
      </c>
      <c r="K18" s="132">
        <f t="shared" si="3"/>
        <v>0</v>
      </c>
      <c r="L18" s="132">
        <f t="shared" si="4"/>
        <v>0</v>
      </c>
      <c r="M18" s="132">
        <f t="shared" si="5"/>
        <v>0</v>
      </c>
      <c r="N18" s="132">
        <f t="shared" si="6"/>
        <v>0</v>
      </c>
    </row>
    <row r="19" spans="1:14" x14ac:dyDescent="0.3">
      <c r="A19" s="547"/>
      <c r="B19" s="135" t="s">
        <v>66</v>
      </c>
      <c r="C19" s="48"/>
      <c r="D19" s="48"/>
      <c r="E19" s="48"/>
      <c r="F19" s="48"/>
      <c r="G19" s="48"/>
      <c r="H19" s="48"/>
      <c r="J19" s="132">
        <f t="shared" si="2"/>
        <v>0</v>
      </c>
      <c r="K19" s="132">
        <f t="shared" si="3"/>
        <v>0</v>
      </c>
      <c r="L19" s="132">
        <f t="shared" si="4"/>
        <v>0</v>
      </c>
      <c r="M19" s="132">
        <f t="shared" si="5"/>
        <v>0</v>
      </c>
      <c r="N19" s="132">
        <f t="shared" si="6"/>
        <v>0</v>
      </c>
    </row>
    <row r="20" spans="1:14" x14ac:dyDescent="0.3">
      <c r="A20" s="547"/>
      <c r="B20" s="134" t="s">
        <v>68</v>
      </c>
      <c r="C20" s="48"/>
      <c r="D20" s="48"/>
      <c r="E20" s="48"/>
      <c r="F20" s="48"/>
      <c r="G20" s="48"/>
      <c r="H20" s="48"/>
      <c r="J20" s="132">
        <f t="shared" si="2"/>
        <v>0</v>
      </c>
      <c r="K20" s="132">
        <f t="shared" si="3"/>
        <v>0</v>
      </c>
      <c r="L20" s="132">
        <f t="shared" si="4"/>
        <v>0</v>
      </c>
      <c r="M20" s="132">
        <f t="shared" si="5"/>
        <v>0</v>
      </c>
      <c r="N20" s="132">
        <f t="shared" si="6"/>
        <v>0</v>
      </c>
    </row>
    <row r="21" spans="1:14" x14ac:dyDescent="0.3">
      <c r="A21" s="547"/>
      <c r="B21" s="134" t="s">
        <v>69</v>
      </c>
      <c r="C21" s="48"/>
      <c r="D21" s="48"/>
      <c r="E21" s="48"/>
      <c r="F21" s="48"/>
      <c r="G21" s="48"/>
      <c r="H21" s="48"/>
      <c r="J21" s="132">
        <f t="shared" si="2"/>
        <v>0</v>
      </c>
      <c r="K21" s="132">
        <f t="shared" si="3"/>
        <v>0</v>
      </c>
      <c r="L21" s="132">
        <f t="shared" si="4"/>
        <v>0</v>
      </c>
      <c r="M21" s="132">
        <f t="shared" si="5"/>
        <v>0</v>
      </c>
      <c r="N21" s="132">
        <f t="shared" si="6"/>
        <v>0</v>
      </c>
    </row>
    <row r="22" spans="1:14" x14ac:dyDescent="0.3">
      <c r="A22" s="547"/>
      <c r="B22" s="64" t="s">
        <v>47</v>
      </c>
      <c r="C22" s="299">
        <f t="shared" ref="C22:H22" si="7">SUM(C17,C20:C21)</f>
        <v>0</v>
      </c>
      <c r="D22" s="299">
        <f t="shared" si="7"/>
        <v>0</v>
      </c>
      <c r="E22" s="299">
        <f t="shared" si="7"/>
        <v>0</v>
      </c>
      <c r="F22" s="299">
        <f t="shared" si="7"/>
        <v>0</v>
      </c>
      <c r="G22" s="299">
        <f t="shared" si="7"/>
        <v>0</v>
      </c>
      <c r="H22" s="299">
        <f t="shared" si="7"/>
        <v>0</v>
      </c>
      <c r="J22" s="132">
        <f t="shared" si="2"/>
        <v>0</v>
      </c>
      <c r="K22" s="132">
        <f t="shared" si="3"/>
        <v>0</v>
      </c>
      <c r="L22" s="132">
        <f t="shared" si="4"/>
        <v>0</v>
      </c>
      <c r="M22" s="132">
        <f t="shared" si="5"/>
        <v>0</v>
      </c>
      <c r="N22" s="132">
        <f t="shared" si="6"/>
        <v>0</v>
      </c>
    </row>
    <row r="23" spans="1:14" x14ac:dyDescent="0.3">
      <c r="A23" s="547" t="s">
        <v>6</v>
      </c>
      <c r="B23" s="134" t="s">
        <v>64</v>
      </c>
      <c r="C23" s="10">
        <f t="shared" ref="C23:H23" si="8">SUM(C24:C25)</f>
        <v>0</v>
      </c>
      <c r="D23" s="10">
        <f t="shared" si="8"/>
        <v>0</v>
      </c>
      <c r="E23" s="10">
        <f t="shared" si="8"/>
        <v>0</v>
      </c>
      <c r="F23" s="10">
        <f t="shared" si="8"/>
        <v>0</v>
      </c>
      <c r="G23" s="10">
        <f t="shared" si="8"/>
        <v>0</v>
      </c>
      <c r="H23" s="10">
        <f t="shared" si="8"/>
        <v>0</v>
      </c>
      <c r="J23" s="132">
        <f t="shared" si="2"/>
        <v>0</v>
      </c>
      <c r="K23" s="132">
        <f t="shared" si="3"/>
        <v>0</v>
      </c>
      <c r="L23" s="132">
        <f t="shared" si="4"/>
        <v>0</v>
      </c>
      <c r="M23" s="132">
        <f t="shared" si="5"/>
        <v>0</v>
      </c>
      <c r="N23" s="132">
        <f t="shared" si="6"/>
        <v>0</v>
      </c>
    </row>
    <row r="24" spans="1:14" x14ac:dyDescent="0.3">
      <c r="A24" s="547"/>
      <c r="B24" s="135" t="s">
        <v>65</v>
      </c>
      <c r="C24" s="48"/>
      <c r="D24" s="48"/>
      <c r="E24" s="48"/>
      <c r="F24" s="48"/>
      <c r="G24" s="48"/>
      <c r="H24" s="48"/>
      <c r="J24" s="132">
        <f t="shared" si="2"/>
        <v>0</v>
      </c>
      <c r="K24" s="132">
        <f t="shared" si="3"/>
        <v>0</v>
      </c>
      <c r="L24" s="132">
        <f t="shared" si="4"/>
        <v>0</v>
      </c>
      <c r="M24" s="132">
        <f t="shared" si="5"/>
        <v>0</v>
      </c>
      <c r="N24" s="132">
        <f t="shared" si="6"/>
        <v>0</v>
      </c>
    </row>
    <row r="25" spans="1:14" x14ac:dyDescent="0.3">
      <c r="A25" s="547"/>
      <c r="B25" s="135" t="s">
        <v>66</v>
      </c>
      <c r="C25" s="48"/>
      <c r="D25" s="48"/>
      <c r="E25" s="48"/>
      <c r="F25" s="48"/>
      <c r="G25" s="48"/>
      <c r="H25" s="48"/>
      <c r="J25" s="132">
        <f t="shared" si="2"/>
        <v>0</v>
      </c>
      <c r="K25" s="132">
        <f t="shared" si="3"/>
        <v>0</v>
      </c>
      <c r="L25" s="132">
        <f t="shared" si="4"/>
        <v>0</v>
      </c>
      <c r="M25" s="132">
        <f t="shared" si="5"/>
        <v>0</v>
      </c>
      <c r="N25" s="132">
        <f t="shared" si="6"/>
        <v>0</v>
      </c>
    </row>
    <row r="26" spans="1:14" x14ac:dyDescent="0.3">
      <c r="A26" s="547"/>
      <c r="B26" s="134" t="s">
        <v>68</v>
      </c>
      <c r="C26" s="48"/>
      <c r="D26" s="48"/>
      <c r="E26" s="48"/>
      <c r="F26" s="48"/>
      <c r="G26" s="48"/>
      <c r="H26" s="48"/>
      <c r="J26" s="132">
        <f t="shared" si="2"/>
        <v>0</v>
      </c>
      <c r="K26" s="132">
        <f t="shared" si="3"/>
        <v>0</v>
      </c>
      <c r="L26" s="132">
        <f t="shared" si="4"/>
        <v>0</v>
      </c>
      <c r="M26" s="132">
        <f t="shared" si="5"/>
        <v>0</v>
      </c>
      <c r="N26" s="132">
        <f t="shared" si="6"/>
        <v>0</v>
      </c>
    </row>
    <row r="27" spans="1:14" x14ac:dyDescent="0.3">
      <c r="A27" s="547"/>
      <c r="B27" s="134" t="s">
        <v>69</v>
      </c>
      <c r="C27" s="48"/>
      <c r="D27" s="48"/>
      <c r="E27" s="48"/>
      <c r="F27" s="48"/>
      <c r="G27" s="48"/>
      <c r="H27" s="48"/>
      <c r="J27" s="132">
        <f t="shared" si="2"/>
        <v>0</v>
      </c>
      <c r="K27" s="132">
        <f t="shared" si="3"/>
        <v>0</v>
      </c>
      <c r="L27" s="132">
        <f t="shared" si="4"/>
        <v>0</v>
      </c>
      <c r="M27" s="132">
        <f t="shared" si="5"/>
        <v>0</v>
      </c>
      <c r="N27" s="132">
        <f t="shared" si="6"/>
        <v>0</v>
      </c>
    </row>
    <row r="28" spans="1:14" x14ac:dyDescent="0.3">
      <c r="A28" s="547"/>
      <c r="B28" s="64" t="s">
        <v>47</v>
      </c>
      <c r="C28" s="299">
        <f t="shared" ref="C28:H28" si="9">SUM(C23,C26:C27)</f>
        <v>0</v>
      </c>
      <c r="D28" s="299">
        <f t="shared" si="9"/>
        <v>0</v>
      </c>
      <c r="E28" s="299">
        <f t="shared" si="9"/>
        <v>0</v>
      </c>
      <c r="F28" s="299">
        <f t="shared" si="9"/>
        <v>0</v>
      </c>
      <c r="G28" s="299">
        <f t="shared" si="9"/>
        <v>0</v>
      </c>
      <c r="H28" s="299">
        <f t="shared" si="9"/>
        <v>0</v>
      </c>
      <c r="J28" s="132">
        <f t="shared" si="2"/>
        <v>0</v>
      </c>
      <c r="K28" s="132">
        <f t="shared" si="3"/>
        <v>0</v>
      </c>
      <c r="L28" s="132">
        <f t="shared" si="4"/>
        <v>0</v>
      </c>
      <c r="M28" s="132">
        <f t="shared" si="5"/>
        <v>0</v>
      </c>
      <c r="N28" s="132">
        <f t="shared" si="6"/>
        <v>0</v>
      </c>
    </row>
    <row r="29" spans="1:14" x14ac:dyDescent="0.3">
      <c r="A29" s="547" t="s">
        <v>41</v>
      </c>
      <c r="B29" s="134" t="s">
        <v>64</v>
      </c>
      <c r="C29" s="10">
        <f t="shared" ref="C29:H29" si="10">SUM(C30:C31)</f>
        <v>0</v>
      </c>
      <c r="D29" s="10">
        <f t="shared" si="10"/>
        <v>0</v>
      </c>
      <c r="E29" s="10">
        <f t="shared" si="10"/>
        <v>0</v>
      </c>
      <c r="F29" s="10">
        <f t="shared" si="10"/>
        <v>0</v>
      </c>
      <c r="G29" s="10">
        <f t="shared" si="10"/>
        <v>0</v>
      </c>
      <c r="H29" s="10">
        <f t="shared" si="10"/>
        <v>0</v>
      </c>
      <c r="J29" s="132">
        <f t="shared" si="2"/>
        <v>0</v>
      </c>
      <c r="K29" s="132">
        <f t="shared" si="3"/>
        <v>0</v>
      </c>
      <c r="L29" s="132">
        <f t="shared" si="4"/>
        <v>0</v>
      </c>
      <c r="M29" s="132">
        <f t="shared" si="5"/>
        <v>0</v>
      </c>
      <c r="N29" s="132">
        <f t="shared" si="6"/>
        <v>0</v>
      </c>
    </row>
    <row r="30" spans="1:14" x14ac:dyDescent="0.3">
      <c r="A30" s="547"/>
      <c r="B30" s="135" t="s">
        <v>65</v>
      </c>
      <c r="C30" s="48"/>
      <c r="D30" s="48"/>
      <c r="E30" s="48"/>
      <c r="F30" s="48"/>
      <c r="G30" s="48"/>
      <c r="H30" s="48"/>
      <c r="J30" s="132">
        <f t="shared" si="2"/>
        <v>0</v>
      </c>
      <c r="K30" s="132">
        <f t="shared" si="3"/>
        <v>0</v>
      </c>
      <c r="L30" s="132">
        <f t="shared" si="4"/>
        <v>0</v>
      </c>
      <c r="M30" s="132">
        <f t="shared" si="5"/>
        <v>0</v>
      </c>
      <c r="N30" s="132">
        <f t="shared" si="6"/>
        <v>0</v>
      </c>
    </row>
    <row r="31" spans="1:14" x14ac:dyDescent="0.3">
      <c r="A31" s="547"/>
      <c r="B31" s="135" t="s">
        <v>66</v>
      </c>
      <c r="C31" s="48"/>
      <c r="D31" s="48"/>
      <c r="E31" s="48"/>
      <c r="F31" s="48"/>
      <c r="G31" s="48"/>
      <c r="H31" s="48"/>
      <c r="J31" s="132">
        <f t="shared" si="2"/>
        <v>0</v>
      </c>
      <c r="K31" s="132">
        <f t="shared" si="3"/>
        <v>0</v>
      </c>
      <c r="L31" s="132">
        <f t="shared" si="4"/>
        <v>0</v>
      </c>
      <c r="M31" s="132">
        <f t="shared" si="5"/>
        <v>0</v>
      </c>
      <c r="N31" s="132">
        <f t="shared" si="6"/>
        <v>0</v>
      </c>
    </row>
    <row r="32" spans="1:14" x14ac:dyDescent="0.3">
      <c r="A32" s="547"/>
      <c r="B32" s="134" t="s">
        <v>68</v>
      </c>
      <c r="C32" s="48"/>
      <c r="D32" s="48"/>
      <c r="E32" s="48"/>
      <c r="F32" s="48"/>
      <c r="G32" s="48"/>
      <c r="H32" s="48"/>
      <c r="J32" s="132">
        <f t="shared" si="2"/>
        <v>0</v>
      </c>
      <c r="K32" s="132">
        <f t="shared" si="3"/>
        <v>0</v>
      </c>
      <c r="L32" s="132">
        <f t="shared" si="4"/>
        <v>0</v>
      </c>
      <c r="M32" s="132">
        <f t="shared" si="5"/>
        <v>0</v>
      </c>
      <c r="N32" s="132">
        <f t="shared" si="6"/>
        <v>0</v>
      </c>
    </row>
    <row r="33" spans="1:14" x14ac:dyDescent="0.3">
      <c r="A33" s="547"/>
      <c r="B33" s="134" t="s">
        <v>70</v>
      </c>
      <c r="C33" s="10">
        <f t="shared" ref="C33:D33" si="11">C34+C35</f>
        <v>0</v>
      </c>
      <c r="D33" s="10">
        <f t="shared" si="11"/>
        <v>0</v>
      </c>
      <c r="E33" s="10">
        <f>E34+E35</f>
        <v>0</v>
      </c>
      <c r="F33" s="10">
        <f>F34+F35</f>
        <v>0</v>
      </c>
      <c r="G33" s="10">
        <f>G34+G35</f>
        <v>0</v>
      </c>
      <c r="H33" s="10">
        <f>H34+H35</f>
        <v>0</v>
      </c>
      <c r="J33" s="132">
        <f t="shared" si="2"/>
        <v>0</v>
      </c>
      <c r="K33" s="132">
        <f t="shared" si="3"/>
        <v>0</v>
      </c>
      <c r="L33" s="132">
        <f t="shared" si="4"/>
        <v>0</v>
      </c>
      <c r="M33" s="132">
        <f t="shared" si="5"/>
        <v>0</v>
      </c>
      <c r="N33" s="132">
        <f t="shared" si="6"/>
        <v>0</v>
      </c>
    </row>
    <row r="34" spans="1:14" x14ac:dyDescent="0.3">
      <c r="A34" s="547"/>
      <c r="B34" s="135" t="s">
        <v>196</v>
      </c>
      <c r="C34" s="48"/>
      <c r="D34" s="48"/>
      <c r="E34" s="48"/>
      <c r="F34" s="48"/>
      <c r="G34" s="48"/>
      <c r="H34" s="48"/>
      <c r="J34" s="132">
        <f t="shared" si="2"/>
        <v>0</v>
      </c>
      <c r="K34" s="132">
        <f t="shared" si="3"/>
        <v>0</v>
      </c>
      <c r="L34" s="132">
        <f t="shared" si="4"/>
        <v>0</v>
      </c>
      <c r="M34" s="132">
        <f t="shared" si="5"/>
        <v>0</v>
      </c>
      <c r="N34" s="132">
        <f t="shared" si="6"/>
        <v>0</v>
      </c>
    </row>
    <row r="35" spans="1:14" x14ac:dyDescent="0.3">
      <c r="A35" s="547"/>
      <c r="B35" s="135" t="s">
        <v>197</v>
      </c>
      <c r="C35" s="48"/>
      <c r="D35" s="48"/>
      <c r="E35" s="48"/>
      <c r="F35" s="48"/>
      <c r="G35" s="48"/>
      <c r="H35" s="48"/>
      <c r="J35" s="132">
        <f t="shared" si="2"/>
        <v>0</v>
      </c>
      <c r="K35" s="132">
        <f t="shared" si="3"/>
        <v>0</v>
      </c>
      <c r="L35" s="132">
        <f t="shared" si="4"/>
        <v>0</v>
      </c>
      <c r="M35" s="132">
        <f t="shared" si="5"/>
        <v>0</v>
      </c>
      <c r="N35" s="132">
        <f t="shared" si="6"/>
        <v>0</v>
      </c>
    </row>
    <row r="36" spans="1:14" x14ac:dyDescent="0.3">
      <c r="A36" s="547"/>
      <c r="B36" s="134" t="s">
        <v>69</v>
      </c>
      <c r="C36" s="48"/>
      <c r="D36" s="48"/>
      <c r="E36" s="48"/>
      <c r="F36" s="48"/>
      <c r="G36" s="48"/>
      <c r="H36" s="48"/>
      <c r="J36" s="132">
        <f t="shared" si="2"/>
        <v>0</v>
      </c>
      <c r="K36" s="132">
        <f t="shared" si="3"/>
        <v>0</v>
      </c>
      <c r="L36" s="132">
        <f t="shared" si="4"/>
        <v>0</v>
      </c>
      <c r="M36" s="132">
        <f t="shared" si="5"/>
        <v>0</v>
      </c>
      <c r="N36" s="132">
        <f t="shared" si="6"/>
        <v>0</v>
      </c>
    </row>
    <row r="37" spans="1:14" x14ac:dyDescent="0.3">
      <c r="A37" s="547"/>
      <c r="B37" s="64" t="s">
        <v>47</v>
      </c>
      <c r="C37" s="299">
        <f t="shared" ref="C37:H37" si="12">SUM(C29,C32:C33,C36)</f>
        <v>0</v>
      </c>
      <c r="D37" s="299">
        <f t="shared" si="12"/>
        <v>0</v>
      </c>
      <c r="E37" s="299">
        <f t="shared" si="12"/>
        <v>0</v>
      </c>
      <c r="F37" s="299">
        <f t="shared" si="12"/>
        <v>0</v>
      </c>
      <c r="G37" s="299">
        <f t="shared" si="12"/>
        <v>0</v>
      </c>
      <c r="H37" s="299">
        <f t="shared" si="12"/>
        <v>0</v>
      </c>
      <c r="J37" s="132">
        <f t="shared" si="2"/>
        <v>0</v>
      </c>
      <c r="K37" s="132">
        <f t="shared" si="3"/>
        <v>0</v>
      </c>
      <c r="L37" s="132">
        <f t="shared" si="4"/>
        <v>0</v>
      </c>
      <c r="M37" s="132">
        <f t="shared" si="5"/>
        <v>0</v>
      </c>
      <c r="N37" s="132">
        <f t="shared" si="6"/>
        <v>0</v>
      </c>
    </row>
    <row r="38" spans="1:14" ht="13.5" customHeight="1" x14ac:dyDescent="0.3">
      <c r="A38" s="547" t="s">
        <v>8</v>
      </c>
      <c r="B38" s="134" t="s">
        <v>64</v>
      </c>
      <c r="C38" s="10">
        <f>SUM(C39:C46)</f>
        <v>0</v>
      </c>
      <c r="D38" s="10">
        <f t="shared" ref="D38:H38" si="13">SUM(D39:D46)</f>
        <v>0</v>
      </c>
      <c r="E38" s="10">
        <f t="shared" si="13"/>
        <v>0</v>
      </c>
      <c r="F38" s="10">
        <f t="shared" si="13"/>
        <v>0</v>
      </c>
      <c r="G38" s="10">
        <f t="shared" si="13"/>
        <v>0</v>
      </c>
      <c r="H38" s="10">
        <f t="shared" si="13"/>
        <v>0</v>
      </c>
      <c r="J38" s="132">
        <f t="shared" ref="J38:J52" si="14">IF(AND(ROUND(C38,0)=0,D38&gt;C38),"INF",IF(AND(ROUND(C38,0)=0,ROUND(D38,0)=0),0,(D38-C38)/C38))</f>
        <v>0</v>
      </c>
      <c r="K38" s="132">
        <f t="shared" ref="K38:K52" si="15">IF(AND(ROUND(D38,0)=0,E38&gt;D38),"INF",IF(AND(ROUND(D38,0)=0,ROUND(E38,0)=0),0,(E38-D38)/D38))</f>
        <v>0</v>
      </c>
      <c r="L38" s="132">
        <f t="shared" ref="L38:L52" si="16">IF(AND(ROUND(E38,0)=0,F38&gt;E38),"INF",IF(AND(ROUND(E38,0)=0,ROUND(F38,0)=0),0,(F38-E38)/E38))</f>
        <v>0</v>
      </c>
      <c r="M38" s="132">
        <f t="shared" ref="M38:M52" si="17">IF(AND(ROUND(F38,0)=0,G38&gt;F38),"INF",IF(AND(ROUND(F38,0)=0,ROUND(G38,0)=0),0,(G38-F38)/F38))</f>
        <v>0</v>
      </c>
      <c r="N38" s="132">
        <f t="shared" ref="N38:N52" si="18">IF(AND(ROUND(G38,0)=0,H38&gt;G38),"INF",IF(AND(ROUND(G38,0)=0,ROUND(H38,0)=0),0,(H38-G38)/G38))</f>
        <v>0</v>
      </c>
    </row>
    <row r="39" spans="1:14" ht="13.5" customHeight="1" x14ac:dyDescent="0.3">
      <c r="A39" s="547"/>
      <c r="B39" s="135" t="s">
        <v>284</v>
      </c>
      <c r="C39" s="48"/>
      <c r="D39" s="48"/>
      <c r="E39" s="48"/>
      <c r="F39" s="48"/>
      <c r="G39" s="48"/>
      <c r="H39" s="48"/>
      <c r="J39" s="132">
        <f t="shared" ref="J39:J42" si="19">IF(AND(ROUND(C39,0)=0,D39&gt;C39),"INF",IF(AND(ROUND(C39,0)=0,ROUND(D39,0)=0),0,(D39-C39)/C39))</f>
        <v>0</v>
      </c>
      <c r="K39" s="132">
        <f t="shared" ref="K39:K42" si="20">IF(AND(ROUND(D39,0)=0,E39&gt;D39),"INF",IF(AND(ROUND(D39,0)=0,ROUND(E39,0)=0),0,(E39-D39)/D39))</f>
        <v>0</v>
      </c>
      <c r="L39" s="132">
        <f t="shared" ref="L39:L42" si="21">IF(AND(ROUND(E39,0)=0,F39&gt;E39),"INF",IF(AND(ROUND(E39,0)=0,ROUND(F39,0)=0),0,(F39-E39)/E39))</f>
        <v>0</v>
      </c>
      <c r="M39" s="132">
        <f t="shared" ref="M39:M42" si="22">IF(AND(ROUND(F39,0)=0,G39&gt;F39),"INF",IF(AND(ROUND(F39,0)=0,ROUND(G39,0)=0),0,(G39-F39)/F39))</f>
        <v>0</v>
      </c>
      <c r="N39" s="132">
        <f t="shared" ref="N39:N42" si="23">IF(AND(ROUND(G39,0)=0,H39&gt;G39),"INF",IF(AND(ROUND(G39,0)=0,ROUND(H39,0)=0),0,(H39-G39)/G39))</f>
        <v>0</v>
      </c>
    </row>
    <row r="40" spans="1:14" ht="13.5" customHeight="1" x14ac:dyDescent="0.3">
      <c r="A40" s="547"/>
      <c r="B40" s="135" t="s">
        <v>285</v>
      </c>
      <c r="C40" s="48"/>
      <c r="D40" s="48"/>
      <c r="E40" s="48"/>
      <c r="F40" s="48"/>
      <c r="G40" s="48"/>
      <c r="H40" s="48"/>
      <c r="J40" s="132">
        <f t="shared" si="19"/>
        <v>0</v>
      </c>
      <c r="K40" s="132">
        <f t="shared" si="20"/>
        <v>0</v>
      </c>
      <c r="L40" s="132">
        <f t="shared" si="21"/>
        <v>0</v>
      </c>
      <c r="M40" s="132">
        <f t="shared" si="22"/>
        <v>0</v>
      </c>
      <c r="N40" s="132">
        <f t="shared" si="23"/>
        <v>0</v>
      </c>
    </row>
    <row r="41" spans="1:14" ht="13.5" customHeight="1" x14ac:dyDescent="0.3">
      <c r="A41" s="547"/>
      <c r="B41" s="135" t="s">
        <v>286</v>
      </c>
      <c r="C41" s="48"/>
      <c r="D41" s="48"/>
      <c r="E41" s="48"/>
      <c r="F41" s="48"/>
      <c r="G41" s="48"/>
      <c r="H41" s="48"/>
      <c r="J41" s="132">
        <f t="shared" si="19"/>
        <v>0</v>
      </c>
      <c r="K41" s="132">
        <f t="shared" si="20"/>
        <v>0</v>
      </c>
      <c r="L41" s="132">
        <f t="shared" si="21"/>
        <v>0</v>
      </c>
      <c r="M41" s="132">
        <f t="shared" si="22"/>
        <v>0</v>
      </c>
      <c r="N41" s="132">
        <f t="shared" si="23"/>
        <v>0</v>
      </c>
    </row>
    <row r="42" spans="1:14" ht="13.5" customHeight="1" x14ac:dyDescent="0.3">
      <c r="A42" s="547"/>
      <c r="B42" s="135" t="s">
        <v>287</v>
      </c>
      <c r="C42" s="48"/>
      <c r="D42" s="48"/>
      <c r="E42" s="48"/>
      <c r="F42" s="48"/>
      <c r="G42" s="48"/>
      <c r="H42" s="48"/>
      <c r="J42" s="132">
        <f t="shared" si="19"/>
        <v>0</v>
      </c>
      <c r="K42" s="132">
        <f t="shared" si="20"/>
        <v>0</v>
      </c>
      <c r="L42" s="132">
        <f t="shared" si="21"/>
        <v>0</v>
      </c>
      <c r="M42" s="132">
        <f t="shared" si="22"/>
        <v>0</v>
      </c>
      <c r="N42" s="132">
        <f t="shared" si="23"/>
        <v>0</v>
      </c>
    </row>
    <row r="43" spans="1:14" x14ac:dyDescent="0.3">
      <c r="A43" s="547"/>
      <c r="B43" s="135" t="s">
        <v>94</v>
      </c>
      <c r="C43" s="48"/>
      <c r="D43" s="48"/>
      <c r="E43" s="48"/>
      <c r="F43" s="48"/>
      <c r="G43" s="48"/>
      <c r="H43" s="48"/>
      <c r="J43" s="132">
        <f t="shared" si="14"/>
        <v>0</v>
      </c>
      <c r="K43" s="132">
        <f t="shared" si="15"/>
        <v>0</v>
      </c>
      <c r="L43" s="132">
        <f t="shared" si="16"/>
        <v>0</v>
      </c>
      <c r="M43" s="132">
        <f t="shared" si="17"/>
        <v>0</v>
      </c>
      <c r="N43" s="132">
        <f t="shared" si="18"/>
        <v>0</v>
      </c>
    </row>
    <row r="44" spans="1:14" x14ac:dyDescent="0.3">
      <c r="A44" s="547"/>
      <c r="B44" s="135" t="s">
        <v>65</v>
      </c>
      <c r="C44" s="48"/>
      <c r="D44" s="48"/>
      <c r="E44" s="48"/>
      <c r="F44" s="48"/>
      <c r="G44" s="48"/>
      <c r="H44" s="48"/>
      <c r="J44" s="132">
        <f t="shared" si="14"/>
        <v>0</v>
      </c>
      <c r="K44" s="132">
        <f t="shared" si="15"/>
        <v>0</v>
      </c>
      <c r="L44" s="132">
        <f t="shared" si="16"/>
        <v>0</v>
      </c>
      <c r="M44" s="132">
        <f t="shared" si="17"/>
        <v>0</v>
      </c>
      <c r="N44" s="132">
        <f t="shared" si="18"/>
        <v>0</v>
      </c>
    </row>
    <row r="45" spans="1:14" x14ac:dyDescent="0.3">
      <c r="A45" s="547"/>
      <c r="B45" s="135" t="s">
        <v>66</v>
      </c>
      <c r="C45" s="48"/>
      <c r="D45" s="48"/>
      <c r="E45" s="48"/>
      <c r="F45" s="48"/>
      <c r="G45" s="48"/>
      <c r="H45" s="48"/>
      <c r="J45" s="132">
        <f t="shared" si="14"/>
        <v>0</v>
      </c>
      <c r="K45" s="132">
        <f t="shared" si="15"/>
        <v>0</v>
      </c>
      <c r="L45" s="132">
        <f t="shared" si="16"/>
        <v>0</v>
      </c>
      <c r="M45" s="132">
        <f t="shared" si="17"/>
        <v>0</v>
      </c>
      <c r="N45" s="132">
        <f t="shared" si="18"/>
        <v>0</v>
      </c>
    </row>
    <row r="46" spans="1:14" x14ac:dyDescent="0.3">
      <c r="A46" s="547"/>
      <c r="B46" s="135" t="s">
        <v>95</v>
      </c>
      <c r="C46" s="48"/>
      <c r="D46" s="48"/>
      <c r="E46" s="48"/>
      <c r="F46" s="48"/>
      <c r="G46" s="48"/>
      <c r="H46" s="48"/>
      <c r="J46" s="132">
        <f t="shared" si="14"/>
        <v>0</v>
      </c>
      <c r="K46" s="132">
        <f t="shared" si="15"/>
        <v>0</v>
      </c>
      <c r="L46" s="132">
        <f t="shared" si="16"/>
        <v>0</v>
      </c>
      <c r="M46" s="132">
        <f t="shared" si="17"/>
        <v>0</v>
      </c>
      <c r="N46" s="132">
        <f t="shared" si="18"/>
        <v>0</v>
      </c>
    </row>
    <row r="47" spans="1:14" x14ac:dyDescent="0.3">
      <c r="A47" s="547"/>
      <c r="B47" s="134" t="s">
        <v>68</v>
      </c>
      <c r="C47" s="48"/>
      <c r="D47" s="48"/>
      <c r="E47" s="48"/>
      <c r="F47" s="48"/>
      <c r="G47" s="48"/>
      <c r="H47" s="48"/>
      <c r="J47" s="132">
        <f t="shared" si="14"/>
        <v>0</v>
      </c>
      <c r="K47" s="132">
        <f t="shared" si="15"/>
        <v>0</v>
      </c>
      <c r="L47" s="132">
        <f t="shared" si="16"/>
        <v>0</v>
      </c>
      <c r="M47" s="132">
        <f t="shared" si="17"/>
        <v>0</v>
      </c>
      <c r="N47" s="132">
        <f t="shared" si="18"/>
        <v>0</v>
      </c>
    </row>
    <row r="48" spans="1:14" x14ac:dyDescent="0.3">
      <c r="A48" s="547"/>
      <c r="B48" s="134" t="s">
        <v>70</v>
      </c>
      <c r="C48" s="10">
        <f>C49+C50</f>
        <v>0</v>
      </c>
      <c r="D48" s="10">
        <f t="shared" ref="D48" si="24">D49+D50</f>
        <v>0</v>
      </c>
      <c r="E48" s="10">
        <f>E49+E50</f>
        <v>0</v>
      </c>
      <c r="F48" s="10">
        <f>F49+F50</f>
        <v>0</v>
      </c>
      <c r="G48" s="10">
        <f>G49+G50</f>
        <v>0</v>
      </c>
      <c r="H48" s="48">
        <f>H49+H50</f>
        <v>0</v>
      </c>
      <c r="J48" s="132">
        <f t="shared" si="14"/>
        <v>0</v>
      </c>
      <c r="K48" s="132">
        <f t="shared" si="15"/>
        <v>0</v>
      </c>
      <c r="L48" s="132">
        <f t="shared" si="16"/>
        <v>0</v>
      </c>
      <c r="M48" s="132">
        <f t="shared" si="17"/>
        <v>0</v>
      </c>
      <c r="N48" s="132">
        <f t="shared" si="18"/>
        <v>0</v>
      </c>
    </row>
    <row r="49" spans="1:14" x14ac:dyDescent="0.3">
      <c r="A49" s="547"/>
      <c r="B49" s="135" t="s">
        <v>196</v>
      </c>
      <c r="C49" s="48"/>
      <c r="D49" s="48"/>
      <c r="E49" s="48"/>
      <c r="F49" s="48"/>
      <c r="G49" s="48"/>
      <c r="H49" s="48"/>
      <c r="J49" s="132">
        <f t="shared" si="14"/>
        <v>0</v>
      </c>
      <c r="K49" s="132">
        <f t="shared" si="15"/>
        <v>0</v>
      </c>
      <c r="L49" s="132">
        <f t="shared" si="16"/>
        <v>0</v>
      </c>
      <c r="M49" s="132">
        <f t="shared" si="17"/>
        <v>0</v>
      </c>
      <c r="N49" s="132">
        <f t="shared" si="18"/>
        <v>0</v>
      </c>
    </row>
    <row r="50" spans="1:14" x14ac:dyDescent="0.3">
      <c r="A50" s="547"/>
      <c r="B50" s="135" t="s">
        <v>197</v>
      </c>
      <c r="C50" s="48"/>
      <c r="D50" s="48"/>
      <c r="E50" s="48"/>
      <c r="F50" s="48"/>
      <c r="G50" s="48"/>
      <c r="H50" s="48"/>
      <c r="J50" s="132">
        <f t="shared" si="14"/>
        <v>0</v>
      </c>
      <c r="K50" s="132">
        <f t="shared" si="15"/>
        <v>0</v>
      </c>
      <c r="L50" s="132">
        <f t="shared" si="16"/>
        <v>0</v>
      </c>
      <c r="M50" s="132">
        <f t="shared" si="17"/>
        <v>0</v>
      </c>
      <c r="N50" s="132">
        <f t="shared" si="18"/>
        <v>0</v>
      </c>
    </row>
    <row r="51" spans="1:14" x14ac:dyDescent="0.3">
      <c r="A51" s="547"/>
      <c r="B51" s="134" t="s">
        <v>69</v>
      </c>
      <c r="C51" s="48"/>
      <c r="D51" s="48"/>
      <c r="E51" s="48"/>
      <c r="F51" s="48"/>
      <c r="G51" s="48"/>
      <c r="H51" s="48"/>
      <c r="J51" s="132">
        <f t="shared" si="14"/>
        <v>0</v>
      </c>
      <c r="K51" s="132">
        <f t="shared" si="15"/>
        <v>0</v>
      </c>
      <c r="L51" s="132">
        <f t="shared" si="16"/>
        <v>0</v>
      </c>
      <c r="M51" s="132">
        <f t="shared" si="17"/>
        <v>0</v>
      </c>
      <c r="N51" s="132">
        <f t="shared" si="18"/>
        <v>0</v>
      </c>
    </row>
    <row r="52" spans="1:14" x14ac:dyDescent="0.3">
      <c r="A52" s="547"/>
      <c r="B52" s="64" t="s">
        <v>47</v>
      </c>
      <c r="C52" s="299">
        <f>SUM(C38,C47:C48,C51)</f>
        <v>0</v>
      </c>
      <c r="D52" s="299">
        <f t="shared" ref="D52" si="25">SUM(D38,D47:D48,D51)</f>
        <v>0</v>
      </c>
      <c r="E52" s="299">
        <f>SUM(E38,E47:E48,E51)</f>
        <v>0</v>
      </c>
      <c r="F52" s="299">
        <f>SUM(F38,F47:F48,F51)</f>
        <v>0</v>
      </c>
      <c r="G52" s="299">
        <f>SUM(G38,G47:G48,G51)</f>
        <v>0</v>
      </c>
      <c r="H52" s="299">
        <f>SUM(H38,H47:H48,H51)</f>
        <v>0</v>
      </c>
      <c r="J52" s="132">
        <f t="shared" si="14"/>
        <v>0</v>
      </c>
      <c r="K52" s="132">
        <f t="shared" si="15"/>
        <v>0</v>
      </c>
      <c r="L52" s="132">
        <f t="shared" si="16"/>
        <v>0</v>
      </c>
      <c r="M52" s="132">
        <f t="shared" si="17"/>
        <v>0</v>
      </c>
      <c r="N52" s="132">
        <f t="shared" si="18"/>
        <v>0</v>
      </c>
    </row>
    <row r="53" spans="1:14" x14ac:dyDescent="0.3">
      <c r="A53" s="552" t="s">
        <v>207</v>
      </c>
      <c r="B53" s="134" t="s">
        <v>64</v>
      </c>
      <c r="C53" s="196">
        <f t="shared" ref="C53:H67" si="26">SUMIF($B$17:$B$52,$B53,C$17:C$52)</f>
        <v>0</v>
      </c>
      <c r="D53" s="196">
        <f t="shared" si="26"/>
        <v>0</v>
      </c>
      <c r="E53" s="196">
        <f t="shared" si="26"/>
        <v>0</v>
      </c>
      <c r="F53" s="196">
        <f t="shared" si="26"/>
        <v>0</v>
      </c>
      <c r="G53" s="196">
        <f t="shared" si="26"/>
        <v>0</v>
      </c>
      <c r="H53" s="196">
        <f t="shared" si="26"/>
        <v>0</v>
      </c>
      <c r="J53" s="197">
        <f t="shared" si="2"/>
        <v>0</v>
      </c>
      <c r="K53" s="197">
        <f t="shared" si="3"/>
        <v>0</v>
      </c>
      <c r="L53" s="197">
        <f t="shared" si="4"/>
        <v>0</v>
      </c>
      <c r="M53" s="197">
        <f>IF(AND(ROUND(F53,0)=0,G53&gt;F53),"INF",IF(AND(ROUND(F53,0)=0,ROUND(G53,0)=0),0,(G53-F53)/F53))</f>
        <v>0</v>
      </c>
      <c r="N53" s="197">
        <f t="shared" si="6"/>
        <v>0</v>
      </c>
    </row>
    <row r="54" spans="1:14" x14ac:dyDescent="0.3">
      <c r="A54" s="552"/>
      <c r="B54" s="135" t="s">
        <v>284</v>
      </c>
      <c r="C54" s="10">
        <f t="shared" si="26"/>
        <v>0</v>
      </c>
      <c r="D54" s="10">
        <f t="shared" si="26"/>
        <v>0</v>
      </c>
      <c r="E54" s="10">
        <f t="shared" si="26"/>
        <v>0</v>
      </c>
      <c r="F54" s="10">
        <f t="shared" si="26"/>
        <v>0</v>
      </c>
      <c r="G54" s="10">
        <f t="shared" si="26"/>
        <v>0</v>
      </c>
      <c r="H54" s="10">
        <f t="shared" si="26"/>
        <v>0</v>
      </c>
      <c r="J54" s="132">
        <f t="shared" ref="J54:J57" si="27">IF(AND(ROUND(C54,0)=0,D54&gt;C54),"INF",IF(AND(ROUND(C54,0)=0,ROUND(D54,0)=0),0,(D54-C54)/C54))</f>
        <v>0</v>
      </c>
      <c r="K54" s="132">
        <f t="shared" ref="K54:K57" si="28">IF(AND(ROUND(D54,0)=0,E54&gt;D54),"INF",IF(AND(ROUND(D54,0)=0,ROUND(E54,0)=0),0,(E54-D54)/D54))</f>
        <v>0</v>
      </c>
      <c r="L54" s="132">
        <f t="shared" ref="L54:L57" si="29">IF(AND(ROUND(E54,0)=0,F54&gt;E54),"INF",IF(AND(ROUND(E54,0)=0,ROUND(F54,0)=0),0,(F54-E54)/E54))</f>
        <v>0</v>
      </c>
      <c r="M54" s="132">
        <f t="shared" ref="M54:M57" si="30">IF(AND(ROUND(F54,0)=0,G54&gt;F54),"INF",IF(AND(ROUND(F54,0)=0,ROUND(G54,0)=0),0,(G54-F54)/F54))</f>
        <v>0</v>
      </c>
      <c r="N54" s="132">
        <f t="shared" ref="N54:N57" si="31">IF(AND(ROUND(G54,0)=0,H54&gt;G54),"INF",IF(AND(ROUND(G54,0)=0,ROUND(H54,0)=0),0,(H54-G54)/G54))</f>
        <v>0</v>
      </c>
    </row>
    <row r="55" spans="1:14" x14ac:dyDescent="0.3">
      <c r="A55" s="552"/>
      <c r="B55" s="135" t="s">
        <v>285</v>
      </c>
      <c r="C55" s="10">
        <f t="shared" si="26"/>
        <v>0</v>
      </c>
      <c r="D55" s="10">
        <f t="shared" si="26"/>
        <v>0</v>
      </c>
      <c r="E55" s="10">
        <f t="shared" si="26"/>
        <v>0</v>
      </c>
      <c r="F55" s="10">
        <f t="shared" si="26"/>
        <v>0</v>
      </c>
      <c r="G55" s="10">
        <f t="shared" si="26"/>
        <v>0</v>
      </c>
      <c r="H55" s="10">
        <f t="shared" si="26"/>
        <v>0</v>
      </c>
      <c r="J55" s="132">
        <f t="shared" si="27"/>
        <v>0</v>
      </c>
      <c r="K55" s="132">
        <f t="shared" si="28"/>
        <v>0</v>
      </c>
      <c r="L55" s="132">
        <f t="shared" si="29"/>
        <v>0</v>
      </c>
      <c r="M55" s="132">
        <f t="shared" si="30"/>
        <v>0</v>
      </c>
      <c r="N55" s="132">
        <f t="shared" si="31"/>
        <v>0</v>
      </c>
    </row>
    <row r="56" spans="1:14" x14ac:dyDescent="0.3">
      <c r="A56" s="552"/>
      <c r="B56" s="135" t="s">
        <v>286</v>
      </c>
      <c r="C56" s="10">
        <f t="shared" si="26"/>
        <v>0</v>
      </c>
      <c r="D56" s="10">
        <f t="shared" si="26"/>
        <v>0</v>
      </c>
      <c r="E56" s="10">
        <f t="shared" si="26"/>
        <v>0</v>
      </c>
      <c r="F56" s="10">
        <f t="shared" si="26"/>
        <v>0</v>
      </c>
      <c r="G56" s="10">
        <f t="shared" si="26"/>
        <v>0</v>
      </c>
      <c r="H56" s="10">
        <f t="shared" si="26"/>
        <v>0</v>
      </c>
      <c r="J56" s="132">
        <f t="shared" si="27"/>
        <v>0</v>
      </c>
      <c r="K56" s="132">
        <f t="shared" si="28"/>
        <v>0</v>
      </c>
      <c r="L56" s="132">
        <f t="shared" si="29"/>
        <v>0</v>
      </c>
      <c r="M56" s="132">
        <f t="shared" si="30"/>
        <v>0</v>
      </c>
      <c r="N56" s="132">
        <f t="shared" si="31"/>
        <v>0</v>
      </c>
    </row>
    <row r="57" spans="1:14" x14ac:dyDescent="0.3">
      <c r="A57" s="552"/>
      <c r="B57" s="135" t="s">
        <v>287</v>
      </c>
      <c r="C57" s="10">
        <f t="shared" si="26"/>
        <v>0</v>
      </c>
      <c r="D57" s="10">
        <f t="shared" si="26"/>
        <v>0</v>
      </c>
      <c r="E57" s="10">
        <f t="shared" si="26"/>
        <v>0</v>
      </c>
      <c r="F57" s="10">
        <f t="shared" si="26"/>
        <v>0</v>
      </c>
      <c r="G57" s="10">
        <f t="shared" si="26"/>
        <v>0</v>
      </c>
      <c r="H57" s="10">
        <f t="shared" si="26"/>
        <v>0</v>
      </c>
      <c r="J57" s="132">
        <f t="shared" si="27"/>
        <v>0</v>
      </c>
      <c r="K57" s="132">
        <f t="shared" si="28"/>
        <v>0</v>
      </c>
      <c r="L57" s="132">
        <f t="shared" si="29"/>
        <v>0</v>
      </c>
      <c r="M57" s="132">
        <f t="shared" si="30"/>
        <v>0</v>
      </c>
      <c r="N57" s="132">
        <f t="shared" si="31"/>
        <v>0</v>
      </c>
    </row>
    <row r="58" spans="1:14" x14ac:dyDescent="0.3">
      <c r="A58" s="552"/>
      <c r="B58" s="135" t="s">
        <v>94</v>
      </c>
      <c r="C58" s="10">
        <f t="shared" si="26"/>
        <v>0</v>
      </c>
      <c r="D58" s="10">
        <f t="shared" si="26"/>
        <v>0</v>
      </c>
      <c r="E58" s="10">
        <f t="shared" si="26"/>
        <v>0</v>
      </c>
      <c r="F58" s="10">
        <f t="shared" si="26"/>
        <v>0</v>
      </c>
      <c r="G58" s="10">
        <f t="shared" si="26"/>
        <v>0</v>
      </c>
      <c r="H58" s="10">
        <f t="shared" si="26"/>
        <v>0</v>
      </c>
      <c r="J58" s="132">
        <f t="shared" si="2"/>
        <v>0</v>
      </c>
      <c r="K58" s="132">
        <f t="shared" si="3"/>
        <v>0</v>
      </c>
      <c r="L58" s="132">
        <f t="shared" si="4"/>
        <v>0</v>
      </c>
      <c r="M58" s="132">
        <f t="shared" si="5"/>
        <v>0</v>
      </c>
      <c r="N58" s="132">
        <f t="shared" si="6"/>
        <v>0</v>
      </c>
    </row>
    <row r="59" spans="1:14" x14ac:dyDescent="0.3">
      <c r="A59" s="552"/>
      <c r="B59" s="135" t="s">
        <v>65</v>
      </c>
      <c r="C59" s="10">
        <f t="shared" si="26"/>
        <v>0</v>
      </c>
      <c r="D59" s="10">
        <f t="shared" si="26"/>
        <v>0</v>
      </c>
      <c r="E59" s="10">
        <f t="shared" si="26"/>
        <v>0</v>
      </c>
      <c r="F59" s="10">
        <f t="shared" si="26"/>
        <v>0</v>
      </c>
      <c r="G59" s="10">
        <f t="shared" si="26"/>
        <v>0</v>
      </c>
      <c r="H59" s="10">
        <f t="shared" si="26"/>
        <v>0</v>
      </c>
      <c r="J59" s="132">
        <f t="shared" si="2"/>
        <v>0</v>
      </c>
      <c r="K59" s="132">
        <f t="shared" si="3"/>
        <v>0</v>
      </c>
      <c r="L59" s="132">
        <f t="shared" si="4"/>
        <v>0</v>
      </c>
      <c r="M59" s="132">
        <f t="shared" si="5"/>
        <v>0</v>
      </c>
      <c r="N59" s="132">
        <f t="shared" si="6"/>
        <v>0</v>
      </c>
    </row>
    <row r="60" spans="1:14" x14ac:dyDescent="0.3">
      <c r="A60" s="552"/>
      <c r="B60" s="135" t="s">
        <v>66</v>
      </c>
      <c r="C60" s="10">
        <f t="shared" si="26"/>
        <v>0</v>
      </c>
      <c r="D60" s="10">
        <f t="shared" si="26"/>
        <v>0</v>
      </c>
      <c r="E60" s="10">
        <f t="shared" si="26"/>
        <v>0</v>
      </c>
      <c r="F60" s="10">
        <f t="shared" si="26"/>
        <v>0</v>
      </c>
      <c r="G60" s="10">
        <f t="shared" si="26"/>
        <v>0</v>
      </c>
      <c r="H60" s="10">
        <f t="shared" si="26"/>
        <v>0</v>
      </c>
      <c r="J60" s="132">
        <f t="shared" si="2"/>
        <v>0</v>
      </c>
      <c r="K60" s="132">
        <f t="shared" si="3"/>
        <v>0</v>
      </c>
      <c r="L60" s="132">
        <f t="shared" si="4"/>
        <v>0</v>
      </c>
      <c r="M60" s="132">
        <f t="shared" si="5"/>
        <v>0</v>
      </c>
      <c r="N60" s="132">
        <f t="shared" si="6"/>
        <v>0</v>
      </c>
    </row>
    <row r="61" spans="1:14" x14ac:dyDescent="0.3">
      <c r="A61" s="552"/>
      <c r="B61" s="135" t="s">
        <v>95</v>
      </c>
      <c r="C61" s="10">
        <f t="shared" si="26"/>
        <v>0</v>
      </c>
      <c r="D61" s="10">
        <f t="shared" si="26"/>
        <v>0</v>
      </c>
      <c r="E61" s="10">
        <f t="shared" si="26"/>
        <v>0</v>
      </c>
      <c r="F61" s="10">
        <f t="shared" si="26"/>
        <v>0</v>
      </c>
      <c r="G61" s="10">
        <f t="shared" si="26"/>
        <v>0</v>
      </c>
      <c r="H61" s="10">
        <f t="shared" si="26"/>
        <v>0</v>
      </c>
      <c r="J61" s="132">
        <f t="shared" si="2"/>
        <v>0</v>
      </c>
      <c r="K61" s="132">
        <f t="shared" si="3"/>
        <v>0</v>
      </c>
      <c r="L61" s="132">
        <f t="shared" si="4"/>
        <v>0</v>
      </c>
      <c r="M61" s="132">
        <f t="shared" si="5"/>
        <v>0</v>
      </c>
      <c r="N61" s="132">
        <f t="shared" si="6"/>
        <v>0</v>
      </c>
    </row>
    <row r="62" spans="1:14" x14ac:dyDescent="0.3">
      <c r="A62" s="552"/>
      <c r="B62" s="134" t="s">
        <v>68</v>
      </c>
      <c r="C62" s="196">
        <f t="shared" si="26"/>
        <v>0</v>
      </c>
      <c r="D62" s="196">
        <f t="shared" si="26"/>
        <v>0</v>
      </c>
      <c r="E62" s="196">
        <f t="shared" si="26"/>
        <v>0</v>
      </c>
      <c r="F62" s="196">
        <f t="shared" si="26"/>
        <v>0</v>
      </c>
      <c r="G62" s="196">
        <f t="shared" si="26"/>
        <v>0</v>
      </c>
      <c r="H62" s="196">
        <f t="shared" si="26"/>
        <v>0</v>
      </c>
      <c r="J62" s="197">
        <f t="shared" si="2"/>
        <v>0</v>
      </c>
      <c r="K62" s="197">
        <f t="shared" si="3"/>
        <v>0</v>
      </c>
      <c r="L62" s="197">
        <f t="shared" si="4"/>
        <v>0</v>
      </c>
      <c r="M62" s="197">
        <f t="shared" si="5"/>
        <v>0</v>
      </c>
      <c r="N62" s="197">
        <f t="shared" si="6"/>
        <v>0</v>
      </c>
    </row>
    <row r="63" spans="1:14" x14ac:dyDescent="0.3">
      <c r="A63" s="552"/>
      <c r="B63" s="134" t="s">
        <v>70</v>
      </c>
      <c r="C63" s="196">
        <f t="shared" si="26"/>
        <v>0</v>
      </c>
      <c r="D63" s="196">
        <f t="shared" si="26"/>
        <v>0</v>
      </c>
      <c r="E63" s="196">
        <f t="shared" si="26"/>
        <v>0</v>
      </c>
      <c r="F63" s="196">
        <f t="shared" si="26"/>
        <v>0</v>
      </c>
      <c r="G63" s="196">
        <f t="shared" si="26"/>
        <v>0</v>
      </c>
      <c r="H63" s="196">
        <f t="shared" si="26"/>
        <v>0</v>
      </c>
      <c r="J63" s="197">
        <f t="shared" si="2"/>
        <v>0</v>
      </c>
      <c r="K63" s="197">
        <f t="shared" si="3"/>
        <v>0</v>
      </c>
      <c r="L63" s="197">
        <f t="shared" si="4"/>
        <v>0</v>
      </c>
      <c r="M63" s="197">
        <f t="shared" si="5"/>
        <v>0</v>
      </c>
      <c r="N63" s="197">
        <f t="shared" si="6"/>
        <v>0</v>
      </c>
    </row>
    <row r="64" spans="1:14" x14ac:dyDescent="0.3">
      <c r="A64" s="552"/>
      <c r="B64" s="135" t="s">
        <v>196</v>
      </c>
      <c r="C64" s="10">
        <f t="shared" si="26"/>
        <v>0</v>
      </c>
      <c r="D64" s="10">
        <f t="shared" si="26"/>
        <v>0</v>
      </c>
      <c r="E64" s="10">
        <f t="shared" si="26"/>
        <v>0</v>
      </c>
      <c r="F64" s="10">
        <f t="shared" si="26"/>
        <v>0</v>
      </c>
      <c r="G64" s="10">
        <f t="shared" si="26"/>
        <v>0</v>
      </c>
      <c r="H64" s="10">
        <f t="shared" si="26"/>
        <v>0</v>
      </c>
      <c r="J64" s="132">
        <f t="shared" si="2"/>
        <v>0</v>
      </c>
      <c r="K64" s="132">
        <f t="shared" si="3"/>
        <v>0</v>
      </c>
      <c r="L64" s="132">
        <f t="shared" si="4"/>
        <v>0</v>
      </c>
      <c r="M64" s="132">
        <f t="shared" si="5"/>
        <v>0</v>
      </c>
      <c r="N64" s="132">
        <f t="shared" si="6"/>
        <v>0</v>
      </c>
    </row>
    <row r="65" spans="1:14" x14ac:dyDescent="0.3">
      <c r="A65" s="552"/>
      <c r="B65" s="135" t="s">
        <v>197</v>
      </c>
      <c r="C65" s="10">
        <f t="shared" si="26"/>
        <v>0</v>
      </c>
      <c r="D65" s="10">
        <f t="shared" si="26"/>
        <v>0</v>
      </c>
      <c r="E65" s="10">
        <f t="shared" si="26"/>
        <v>0</v>
      </c>
      <c r="F65" s="10">
        <f t="shared" si="26"/>
        <v>0</v>
      </c>
      <c r="G65" s="10">
        <f t="shared" si="26"/>
        <v>0</v>
      </c>
      <c r="H65" s="10">
        <f t="shared" si="26"/>
        <v>0</v>
      </c>
      <c r="J65" s="132">
        <f t="shared" si="2"/>
        <v>0</v>
      </c>
      <c r="K65" s="132">
        <f t="shared" si="3"/>
        <v>0</v>
      </c>
      <c r="L65" s="132">
        <f t="shared" si="4"/>
        <v>0</v>
      </c>
      <c r="M65" s="132">
        <f t="shared" si="5"/>
        <v>0</v>
      </c>
      <c r="N65" s="132">
        <f t="shared" si="6"/>
        <v>0</v>
      </c>
    </row>
    <row r="66" spans="1:14" x14ac:dyDescent="0.3">
      <c r="A66" s="552"/>
      <c r="B66" s="134" t="s">
        <v>69</v>
      </c>
      <c r="C66" s="196">
        <f t="shared" si="26"/>
        <v>0</v>
      </c>
      <c r="D66" s="196">
        <f t="shared" si="26"/>
        <v>0</v>
      </c>
      <c r="E66" s="196">
        <f t="shared" si="26"/>
        <v>0</v>
      </c>
      <c r="F66" s="196">
        <f t="shared" si="26"/>
        <v>0</v>
      </c>
      <c r="G66" s="196">
        <f t="shared" si="26"/>
        <v>0</v>
      </c>
      <c r="H66" s="196">
        <f t="shared" si="26"/>
        <v>0</v>
      </c>
      <c r="J66" s="197">
        <f t="shared" si="2"/>
        <v>0</v>
      </c>
      <c r="K66" s="197">
        <f t="shared" si="3"/>
        <v>0</v>
      </c>
      <c r="L66" s="197">
        <f t="shared" si="4"/>
        <v>0</v>
      </c>
      <c r="M66" s="197">
        <f t="shared" si="5"/>
        <v>0</v>
      </c>
      <c r="N66" s="197">
        <f t="shared" si="6"/>
        <v>0</v>
      </c>
    </row>
    <row r="67" spans="1:14" x14ac:dyDescent="0.3">
      <c r="A67" s="552"/>
      <c r="B67" s="64" t="s">
        <v>47</v>
      </c>
      <c r="C67" s="303">
        <f t="shared" si="26"/>
        <v>0</v>
      </c>
      <c r="D67" s="303">
        <f t="shared" si="26"/>
        <v>0</v>
      </c>
      <c r="E67" s="303">
        <f t="shared" si="26"/>
        <v>0</v>
      </c>
      <c r="F67" s="303">
        <f t="shared" si="26"/>
        <v>0</v>
      </c>
      <c r="G67" s="303">
        <f t="shared" si="26"/>
        <v>0</v>
      </c>
      <c r="H67" s="303">
        <f t="shared" si="26"/>
        <v>0</v>
      </c>
      <c r="J67" s="197">
        <f t="shared" si="2"/>
        <v>0</v>
      </c>
      <c r="K67" s="197">
        <f t="shared" si="3"/>
        <v>0</v>
      </c>
      <c r="L67" s="197">
        <f t="shared" si="4"/>
        <v>0</v>
      </c>
      <c r="M67" s="197">
        <f t="shared" si="5"/>
        <v>0</v>
      </c>
      <c r="N67" s="197">
        <f t="shared" si="6"/>
        <v>0</v>
      </c>
    </row>
    <row r="68" spans="1:14" x14ac:dyDescent="0.3">
      <c r="J68" s="132"/>
    </row>
    <row r="69" spans="1:14" x14ac:dyDescent="0.3">
      <c r="J69" s="132"/>
    </row>
    <row r="70" spans="1:14" x14ac:dyDescent="0.3">
      <c r="A70" s="61" t="s">
        <v>236</v>
      </c>
      <c r="B70" s="62"/>
      <c r="C70" s="62"/>
      <c r="D70" s="62"/>
      <c r="E70" s="62"/>
      <c r="F70" s="62"/>
      <c r="G70" s="62"/>
      <c r="H70" s="62"/>
      <c r="J70" s="62"/>
      <c r="K70" s="62"/>
      <c r="L70" s="62"/>
      <c r="M70" s="62"/>
      <c r="N70" s="62"/>
    </row>
    <row r="71" spans="1:14" x14ac:dyDescent="0.3">
      <c r="J71" s="132"/>
    </row>
    <row r="72" spans="1:14" s="22" customFormat="1" ht="40.5" x14ac:dyDescent="0.3">
      <c r="A72" s="247" t="s">
        <v>42</v>
      </c>
      <c r="B72" s="63" t="s">
        <v>0</v>
      </c>
      <c r="C72" s="297" t="s">
        <v>275</v>
      </c>
      <c r="D72" s="297" t="s">
        <v>276</v>
      </c>
      <c r="E72" s="297" t="s">
        <v>277</v>
      </c>
      <c r="F72" s="297" t="s">
        <v>278</v>
      </c>
      <c r="G72" s="297" t="s">
        <v>279</v>
      </c>
      <c r="H72" s="297" t="s">
        <v>280</v>
      </c>
      <c r="I72" s="4"/>
      <c r="J72" s="305" t="s">
        <v>457</v>
      </c>
      <c r="K72" s="305" t="s">
        <v>458</v>
      </c>
      <c r="L72" s="305" t="s">
        <v>459</v>
      </c>
      <c r="M72" s="305" t="s">
        <v>460</v>
      </c>
      <c r="N72" s="305" t="s">
        <v>461</v>
      </c>
    </row>
    <row r="73" spans="1:14" s="243" customFormat="1" x14ac:dyDescent="0.3">
      <c r="A73" s="247" t="s">
        <v>40</v>
      </c>
      <c r="B73" s="134" t="s">
        <v>236</v>
      </c>
      <c r="C73" s="241"/>
      <c r="D73" s="241"/>
      <c r="E73" s="241"/>
      <c r="F73" s="241"/>
      <c r="G73" s="241"/>
      <c r="H73" s="241"/>
      <c r="J73" s="242">
        <f t="shared" ref="J73:N77" si="32">IF(AND(ROUND(C73,0)=0,D73&gt;C73),"INF",IF(AND(ROUND(C73,0)=0,ROUND(D73,0)=0),0,(D73-C73)/C73))</f>
        <v>0</v>
      </c>
      <c r="K73" s="242">
        <f t="shared" si="32"/>
        <v>0</v>
      </c>
      <c r="L73" s="242">
        <f t="shared" si="32"/>
        <v>0</v>
      </c>
      <c r="M73" s="242">
        <f t="shared" si="32"/>
        <v>0</v>
      </c>
      <c r="N73" s="242">
        <f t="shared" si="32"/>
        <v>0</v>
      </c>
    </row>
    <row r="74" spans="1:14" s="243" customFormat="1" x14ac:dyDescent="0.3">
      <c r="A74" s="247" t="s">
        <v>6</v>
      </c>
      <c r="B74" s="134" t="s">
        <v>236</v>
      </c>
      <c r="C74" s="241"/>
      <c r="D74" s="241"/>
      <c r="E74" s="241"/>
      <c r="F74" s="241"/>
      <c r="G74" s="241"/>
      <c r="H74" s="241"/>
      <c r="J74" s="242">
        <f t="shared" si="32"/>
        <v>0</v>
      </c>
      <c r="K74" s="242">
        <f t="shared" si="32"/>
        <v>0</v>
      </c>
      <c r="L74" s="242">
        <f t="shared" si="32"/>
        <v>0</v>
      </c>
      <c r="M74" s="242">
        <f t="shared" si="32"/>
        <v>0</v>
      </c>
      <c r="N74" s="242">
        <f t="shared" si="32"/>
        <v>0</v>
      </c>
    </row>
    <row r="75" spans="1:14" s="243" customFormat="1" x14ac:dyDescent="0.3">
      <c r="A75" s="247" t="s">
        <v>41</v>
      </c>
      <c r="B75" s="134" t="s">
        <v>236</v>
      </c>
      <c r="C75" s="241"/>
      <c r="D75" s="241"/>
      <c r="E75" s="241"/>
      <c r="F75" s="241"/>
      <c r="G75" s="241"/>
      <c r="H75" s="241"/>
      <c r="J75" s="242">
        <f t="shared" si="32"/>
        <v>0</v>
      </c>
      <c r="K75" s="242">
        <f t="shared" si="32"/>
        <v>0</v>
      </c>
      <c r="L75" s="242">
        <f t="shared" si="32"/>
        <v>0</v>
      </c>
      <c r="M75" s="242">
        <f t="shared" si="32"/>
        <v>0</v>
      </c>
      <c r="N75" s="242">
        <f t="shared" si="32"/>
        <v>0</v>
      </c>
    </row>
    <row r="76" spans="1:14" s="243" customFormat="1" x14ac:dyDescent="0.3">
      <c r="A76" s="63" t="s">
        <v>8</v>
      </c>
      <c r="B76" s="134" t="s">
        <v>236</v>
      </c>
      <c r="C76" s="241"/>
      <c r="D76" s="241"/>
      <c r="E76" s="241"/>
      <c r="F76" s="241"/>
      <c r="G76" s="241"/>
      <c r="H76" s="241"/>
      <c r="J76" s="242">
        <f t="shared" si="32"/>
        <v>0</v>
      </c>
      <c r="K76" s="242">
        <f t="shared" si="32"/>
        <v>0</v>
      </c>
      <c r="L76" s="242">
        <f t="shared" si="32"/>
        <v>0</v>
      </c>
      <c r="M76" s="242">
        <f t="shared" si="32"/>
        <v>0</v>
      </c>
      <c r="N76" s="242">
        <f t="shared" si="32"/>
        <v>0</v>
      </c>
    </row>
    <row r="77" spans="1:14" s="22" customFormat="1" x14ac:dyDescent="0.3">
      <c r="A77" s="248" t="s">
        <v>19</v>
      </c>
      <c r="B77" s="248"/>
      <c r="C77" s="244">
        <f t="shared" ref="C77:H77" si="33">SUM(C73:C76)</f>
        <v>0</v>
      </c>
      <c r="D77" s="244">
        <f t="shared" si="33"/>
        <v>0</v>
      </c>
      <c r="E77" s="244">
        <f t="shared" si="33"/>
        <v>0</v>
      </c>
      <c r="F77" s="244">
        <f t="shared" si="33"/>
        <v>0</v>
      </c>
      <c r="G77" s="244">
        <f t="shared" si="33"/>
        <v>0</v>
      </c>
      <c r="H77" s="244">
        <f t="shared" si="33"/>
        <v>0</v>
      </c>
      <c r="J77" s="245">
        <f>IF(AND(ROUND(C77,0)=0,D77&gt;C77),"INF",IF(AND(ROUND(C77,0)=0,ROUND(D77,0)=0),0,(D77-C77)/C77))</f>
        <v>0</v>
      </c>
      <c r="K77" s="245">
        <f t="shared" si="32"/>
        <v>0</v>
      </c>
      <c r="L77" s="245">
        <f t="shared" si="32"/>
        <v>0</v>
      </c>
      <c r="M77" s="245">
        <f t="shared" si="32"/>
        <v>0</v>
      </c>
      <c r="N77" s="245">
        <f t="shared" si="32"/>
        <v>0</v>
      </c>
    </row>
    <row r="78" spans="1:14" s="240" customFormat="1" ht="15" x14ac:dyDescent="0.3">
      <c r="A78" s="246"/>
    </row>
    <row r="79" spans="1:14" x14ac:dyDescent="0.3">
      <c r="A79" s="61" t="s">
        <v>194</v>
      </c>
      <c r="B79" s="62"/>
      <c r="C79" s="62"/>
      <c r="D79" s="62"/>
      <c r="E79" s="62"/>
      <c r="F79" s="62"/>
      <c r="G79" s="62"/>
      <c r="H79" s="62"/>
      <c r="J79" s="62"/>
      <c r="K79" s="62"/>
      <c r="L79" s="62"/>
      <c r="M79" s="62"/>
      <c r="N79" s="62"/>
    </row>
    <row r="81" spans="1:14" s="22" customFormat="1" ht="37.15" customHeight="1" x14ac:dyDescent="0.3">
      <c r="A81" s="63" t="s">
        <v>46</v>
      </c>
      <c r="B81" s="63" t="s">
        <v>0</v>
      </c>
      <c r="C81" s="297" t="s">
        <v>275</v>
      </c>
      <c r="D81" s="297" t="s">
        <v>276</v>
      </c>
      <c r="E81" s="297" t="s">
        <v>277</v>
      </c>
      <c r="F81" s="297" t="s">
        <v>278</v>
      </c>
      <c r="G81" s="297" t="s">
        <v>279</v>
      </c>
      <c r="H81" s="297" t="s">
        <v>280</v>
      </c>
      <c r="I81" s="4"/>
      <c r="J81" s="305" t="s">
        <v>457</v>
      </c>
      <c r="K81" s="305" t="s">
        <v>458</v>
      </c>
      <c r="L81" s="305" t="s">
        <v>459</v>
      </c>
      <c r="M81" s="305" t="s">
        <v>460</v>
      </c>
      <c r="N81" s="305" t="s">
        <v>461</v>
      </c>
    </row>
    <row r="82" spans="1:14" ht="40.5" x14ac:dyDescent="0.3">
      <c r="A82" s="225" t="s">
        <v>8</v>
      </c>
      <c r="B82" s="134" t="s">
        <v>289</v>
      </c>
      <c r="C82" s="136"/>
      <c r="D82" s="136"/>
      <c r="E82" s="136"/>
      <c r="F82" s="136"/>
      <c r="G82" s="136"/>
      <c r="H82" s="136"/>
      <c r="J82" s="132">
        <f>IF(AND(ROUND(C82,0)=0,D82&gt;C82),"INF",IF(AND(ROUND(C82,0)=0,ROUND(D82,0)=0),0,(D82-C82)/C82))</f>
        <v>0</v>
      </c>
      <c r="K82" s="132">
        <f>IF(AND(ROUND(D82,0)=0,E82&gt;D82),"INF",IF(AND(ROUND(D82,0)=0,ROUND(E82,0)=0),0,(E82-D82)/D82))</f>
        <v>0</v>
      </c>
      <c r="L82" s="132">
        <f>IF(AND(ROUND(E82,0)=0,F82&gt;E82),"INF",IF(AND(ROUND(E82,0)=0,ROUND(F82,0)=0),0,(F82-E82)/E82))</f>
        <v>0</v>
      </c>
      <c r="M82" s="132">
        <f>IF(AND(ROUND(F82,0)=0,G82&gt;F82),"INF",IF(AND(ROUND(F82,0)=0,ROUND(G82,0)=0),0,(G82-F82)/F82))</f>
        <v>0</v>
      </c>
      <c r="N82" s="132">
        <f>IF(AND(ROUND(G82,0)=0,H82&gt;G82),"INF",IF(AND(ROUND(G82,0)=0,ROUND(H82,0)=0),0,(H82-G82)/G82))</f>
        <v>0</v>
      </c>
    </row>
    <row r="83" spans="1:14" x14ac:dyDescent="0.3">
      <c r="B83" s="5"/>
    </row>
    <row r="84" spans="1:14" x14ac:dyDescent="0.3">
      <c r="A84" s="61" t="s">
        <v>463</v>
      </c>
      <c r="B84" s="62"/>
      <c r="C84" s="62"/>
      <c r="D84" s="62"/>
      <c r="E84" s="62"/>
      <c r="F84" s="62"/>
      <c r="G84" s="62"/>
      <c r="H84" s="62"/>
      <c r="J84" s="62"/>
      <c r="K84" s="62"/>
      <c r="L84" s="62"/>
      <c r="M84" s="62"/>
      <c r="N84" s="62"/>
    </row>
    <row r="86" spans="1:14" s="22" customFormat="1" ht="37.15" customHeight="1" x14ac:dyDescent="0.3">
      <c r="A86" s="63" t="s">
        <v>46</v>
      </c>
      <c r="B86" s="63" t="s">
        <v>0</v>
      </c>
      <c r="C86" s="297" t="s">
        <v>275</v>
      </c>
      <c r="D86" s="297" t="s">
        <v>276</v>
      </c>
      <c r="E86" s="297" t="s">
        <v>277</v>
      </c>
      <c r="F86" s="297" t="s">
        <v>278</v>
      </c>
      <c r="G86" s="297" t="s">
        <v>279</v>
      </c>
      <c r="H86" s="297" t="s">
        <v>280</v>
      </c>
      <c r="I86" s="4"/>
      <c r="J86" s="305" t="s">
        <v>457</v>
      </c>
      <c r="K86" s="305" t="s">
        <v>458</v>
      </c>
      <c r="L86" s="305" t="s">
        <v>459</v>
      </c>
      <c r="M86" s="305" t="s">
        <v>460</v>
      </c>
      <c r="N86" s="305" t="s">
        <v>461</v>
      </c>
    </row>
    <row r="87" spans="1:14" x14ac:dyDescent="0.3">
      <c r="A87" s="202" t="s">
        <v>40</v>
      </c>
      <c r="B87" s="23" t="s">
        <v>464</v>
      </c>
      <c r="C87" s="136"/>
      <c r="D87" s="136"/>
      <c r="E87" s="136"/>
      <c r="F87" s="136"/>
      <c r="G87" s="136"/>
      <c r="H87" s="136"/>
      <c r="J87" s="132">
        <f t="shared" ref="J87:N89" si="34">IF(AND(ROUND(C87,0)=0,D87&gt;C87),"INF",IF(AND(ROUND(C87,0)=0,ROUND(D87,0)=0),0,(D87-C87)/C87))</f>
        <v>0</v>
      </c>
      <c r="K87" s="132">
        <f t="shared" si="34"/>
        <v>0</v>
      </c>
      <c r="L87" s="132">
        <f t="shared" si="34"/>
        <v>0</v>
      </c>
      <c r="M87" s="132">
        <f t="shared" si="34"/>
        <v>0</v>
      </c>
      <c r="N87" s="132">
        <f t="shared" si="34"/>
        <v>0</v>
      </c>
    </row>
    <row r="88" spans="1:14" x14ac:dyDescent="0.3">
      <c r="A88" s="201" t="s">
        <v>6</v>
      </c>
      <c r="B88" s="23" t="s">
        <v>464</v>
      </c>
      <c r="C88" s="136"/>
      <c r="D88" s="136"/>
      <c r="E88" s="136"/>
      <c r="F88" s="136"/>
      <c r="G88" s="136"/>
      <c r="H88" s="136"/>
      <c r="J88" s="132">
        <f t="shared" si="34"/>
        <v>0</v>
      </c>
      <c r="K88" s="132">
        <f t="shared" si="34"/>
        <v>0</v>
      </c>
      <c r="L88" s="132">
        <f t="shared" si="34"/>
        <v>0</v>
      </c>
      <c r="M88" s="132">
        <f t="shared" si="34"/>
        <v>0</v>
      </c>
      <c r="N88" s="132">
        <f t="shared" si="34"/>
        <v>0</v>
      </c>
    </row>
    <row r="89" spans="1:14" x14ac:dyDescent="0.3">
      <c r="A89" s="201" t="s">
        <v>41</v>
      </c>
      <c r="B89" s="23" t="s">
        <v>464</v>
      </c>
      <c r="C89" s="136"/>
      <c r="D89" s="136"/>
      <c r="E89" s="136"/>
      <c r="F89" s="136"/>
      <c r="G89" s="136"/>
      <c r="H89" s="136"/>
      <c r="J89" s="132">
        <f t="shared" si="34"/>
        <v>0</v>
      </c>
      <c r="K89" s="132">
        <f t="shared" si="34"/>
        <v>0</v>
      </c>
      <c r="L89" s="132">
        <f t="shared" si="34"/>
        <v>0</v>
      </c>
      <c r="M89" s="132">
        <f t="shared" si="34"/>
        <v>0</v>
      </c>
      <c r="N89" s="132">
        <f t="shared" si="34"/>
        <v>0</v>
      </c>
    </row>
  </sheetData>
  <mergeCells count="5">
    <mergeCell ref="A29:A37"/>
    <mergeCell ref="A53:A67"/>
    <mergeCell ref="A23:A28"/>
    <mergeCell ref="A17:A22"/>
    <mergeCell ref="A38:A52"/>
  </mergeCells>
  <conditionalFormatting sqref="C8:H11 C18:D20 C21 C30:D32 C24:D26 C82:D82 C27 C36 C87:D89 C34:D35">
    <cfRule type="containsText" dxfId="533" priority="571" operator="containsText" text="ntitulé">
      <formula>NOT(ISERROR(SEARCH("ntitulé",C8)))</formula>
    </cfRule>
    <cfRule type="containsBlanks" dxfId="532" priority="572">
      <formula>LEN(TRIM(C8))=0</formula>
    </cfRule>
  </conditionalFormatting>
  <conditionalFormatting sqref="C18:D18">
    <cfRule type="containsText" dxfId="531" priority="553" operator="containsText" text="ntitulé">
      <formula>NOT(ISERROR(SEARCH("ntitulé",C18)))</formula>
    </cfRule>
    <cfRule type="containsBlanks" dxfId="530" priority="554">
      <formula>LEN(TRIM(C18))=0</formula>
    </cfRule>
  </conditionalFormatting>
  <conditionalFormatting sqref="E24">
    <cfRule type="containsText" dxfId="529" priority="465" operator="containsText" text="ntitulé">
      <formula>NOT(ISERROR(SEARCH("ntitulé",E24)))</formula>
    </cfRule>
    <cfRule type="containsBlanks" dxfId="528" priority="466">
      <formula>LEN(TRIM(E24))=0</formula>
    </cfRule>
  </conditionalFormatting>
  <conditionalFormatting sqref="C19:D19">
    <cfRule type="containsText" dxfId="527" priority="549" operator="containsText" text="ntitulé">
      <formula>NOT(ISERROR(SEARCH("ntitulé",C19)))</formula>
    </cfRule>
    <cfRule type="containsBlanks" dxfId="526" priority="550">
      <formula>LEN(TRIM(C19))=0</formula>
    </cfRule>
  </conditionalFormatting>
  <conditionalFormatting sqref="C20:D20 C21">
    <cfRule type="containsText" dxfId="525" priority="545" operator="containsText" text="ntitulé">
      <formula>NOT(ISERROR(SEARCH("ntitulé",C20)))</formula>
    </cfRule>
    <cfRule type="containsBlanks" dxfId="524" priority="546">
      <formula>LEN(TRIM(C20))=0</formula>
    </cfRule>
  </conditionalFormatting>
  <conditionalFormatting sqref="F20">
    <cfRule type="containsText" dxfId="523" priority="445" operator="containsText" text="ntitulé">
      <formula>NOT(ISERROR(SEARCH("ntitulé",F20)))</formula>
    </cfRule>
    <cfRule type="containsBlanks" dxfId="522" priority="446">
      <formula>LEN(TRIM(F20))=0</formula>
    </cfRule>
  </conditionalFormatting>
  <conditionalFormatting sqref="F34:F35">
    <cfRule type="containsText" dxfId="521" priority="435" operator="containsText" text="ntitulé">
      <formula>NOT(ISERROR(SEARCH("ntitulé",F34)))</formula>
    </cfRule>
    <cfRule type="containsBlanks" dxfId="520" priority="436">
      <formula>LEN(TRIM(F34))=0</formula>
    </cfRule>
  </conditionalFormatting>
  <conditionalFormatting sqref="G19">
    <cfRule type="containsText" dxfId="519" priority="413" operator="containsText" text="ntitulé">
      <formula>NOT(ISERROR(SEARCH("ntitulé",G19)))</formula>
    </cfRule>
    <cfRule type="containsBlanks" dxfId="518" priority="414">
      <formula>LEN(TRIM(G19))=0</formula>
    </cfRule>
  </conditionalFormatting>
  <conditionalFormatting sqref="F18">
    <cfRule type="containsText" dxfId="517" priority="449" operator="containsText" text="ntitulé">
      <formula>NOT(ISERROR(SEARCH("ntitulé",F18)))</formula>
    </cfRule>
    <cfRule type="containsBlanks" dxfId="516" priority="450">
      <formula>LEN(TRIM(F18))=0</formula>
    </cfRule>
  </conditionalFormatting>
  <conditionalFormatting sqref="E19">
    <cfRule type="containsText" dxfId="515" priority="481" operator="containsText" text="ntitulé">
      <formula>NOT(ISERROR(SEARCH("ntitulé",E19)))</formula>
    </cfRule>
    <cfRule type="containsBlanks" dxfId="514" priority="482">
      <formula>LEN(TRIM(E19))=0</formula>
    </cfRule>
  </conditionalFormatting>
  <conditionalFormatting sqref="C24:D24">
    <cfRule type="containsText" dxfId="513" priority="533" operator="containsText" text="ntitulé">
      <formula>NOT(ISERROR(SEARCH("ntitulé",C24)))</formula>
    </cfRule>
    <cfRule type="containsBlanks" dxfId="512" priority="534">
      <formula>LEN(TRIM(C24))=0</formula>
    </cfRule>
  </conditionalFormatting>
  <conditionalFormatting sqref="F30:F31">
    <cfRule type="containsText" dxfId="511" priority="439" operator="containsText" text="ntitulé">
      <formula>NOT(ISERROR(SEARCH("ntitulé",F30)))</formula>
    </cfRule>
    <cfRule type="containsBlanks" dxfId="510" priority="440">
      <formula>LEN(TRIM(F30))=0</formula>
    </cfRule>
  </conditionalFormatting>
  <conditionalFormatting sqref="E32">
    <cfRule type="containsText" dxfId="509" priority="471" operator="containsText" text="ntitulé">
      <formula>NOT(ISERROR(SEARCH("ntitulé",E32)))</formula>
    </cfRule>
    <cfRule type="containsBlanks" dxfId="508" priority="472">
      <formula>LEN(TRIM(E32))=0</formula>
    </cfRule>
  </conditionalFormatting>
  <conditionalFormatting sqref="C25:D25">
    <cfRule type="containsText" dxfId="507" priority="529" operator="containsText" text="ntitulé">
      <formula>NOT(ISERROR(SEARCH("ntitulé",C25)))</formula>
    </cfRule>
    <cfRule type="containsBlanks" dxfId="506" priority="530">
      <formula>LEN(TRIM(C25))=0</formula>
    </cfRule>
  </conditionalFormatting>
  <conditionalFormatting sqref="G24">
    <cfRule type="containsText" dxfId="505" priority="397" operator="containsText" text="ntitulé">
      <formula>NOT(ISERROR(SEARCH("ntitulé",G24)))</formula>
    </cfRule>
    <cfRule type="containsBlanks" dxfId="504" priority="398">
      <formula>LEN(TRIM(G24))=0</formula>
    </cfRule>
  </conditionalFormatting>
  <conditionalFormatting sqref="F25">
    <cfRule type="containsText" dxfId="503" priority="429" operator="containsText" text="ntitulé">
      <formula>NOT(ISERROR(SEARCH("ntitulé",F25)))</formula>
    </cfRule>
    <cfRule type="containsBlanks" dxfId="502" priority="430">
      <formula>LEN(TRIM(F25))=0</formula>
    </cfRule>
  </conditionalFormatting>
  <conditionalFormatting sqref="E26">
    <cfRule type="containsText" dxfId="501" priority="461" operator="containsText" text="ntitulé">
      <formula>NOT(ISERROR(SEARCH("ntitulé",E26)))</formula>
    </cfRule>
    <cfRule type="containsBlanks" dxfId="500" priority="462">
      <formula>LEN(TRIM(E26))=0</formula>
    </cfRule>
  </conditionalFormatting>
  <conditionalFormatting sqref="C26:D26">
    <cfRule type="containsText" dxfId="499" priority="525" operator="containsText" text="ntitulé">
      <formula>NOT(ISERROR(SEARCH("ntitulé",C26)))</formula>
    </cfRule>
    <cfRule type="containsBlanks" dxfId="498" priority="526">
      <formula>LEN(TRIM(C26))=0</formula>
    </cfRule>
  </conditionalFormatting>
  <conditionalFormatting sqref="H20">
    <cfRule type="containsText" dxfId="497" priority="377" operator="containsText" text="ntitulé">
      <formula>NOT(ISERROR(SEARCH("ntitulé",H20)))</formula>
    </cfRule>
    <cfRule type="containsBlanks" dxfId="496" priority="378">
      <formula>LEN(TRIM(H20))=0</formula>
    </cfRule>
  </conditionalFormatting>
  <conditionalFormatting sqref="H34:H35">
    <cfRule type="containsText" dxfId="495" priority="367" operator="containsText" text="ntitulé">
      <formula>NOT(ISERROR(SEARCH("ntitulé",H34)))</formula>
    </cfRule>
    <cfRule type="containsBlanks" dxfId="494" priority="368">
      <formula>LEN(TRIM(H34))=0</formula>
    </cfRule>
  </conditionalFormatting>
  <conditionalFormatting sqref="C30:D31">
    <cfRule type="containsText" dxfId="493" priority="513" operator="containsText" text="ntitulé">
      <formula>NOT(ISERROR(SEARCH("ntitulé",C30)))</formula>
    </cfRule>
    <cfRule type="containsBlanks" dxfId="492" priority="514">
      <formula>LEN(TRIM(C30))=0</formula>
    </cfRule>
  </conditionalFormatting>
  <conditionalFormatting sqref="E27">
    <cfRule type="containsText" dxfId="491" priority="279" operator="containsText" text="ntitulé">
      <formula>NOT(ISERROR(SEARCH("ntitulé",E27)))</formula>
    </cfRule>
    <cfRule type="containsBlanks" dxfId="490" priority="280">
      <formula>LEN(TRIM(E27))=0</formula>
    </cfRule>
  </conditionalFormatting>
  <conditionalFormatting sqref="H18">
    <cfRule type="containsText" dxfId="489" priority="381" operator="containsText" text="ntitulé">
      <formula>NOT(ISERROR(SEARCH("ntitulé",H18)))</formula>
    </cfRule>
    <cfRule type="containsBlanks" dxfId="488" priority="382">
      <formula>LEN(TRIM(H18))=0</formula>
    </cfRule>
  </conditionalFormatting>
  <conditionalFormatting sqref="C32:D32">
    <cfRule type="containsText" dxfId="487" priority="509" operator="containsText" text="ntitulé">
      <formula>NOT(ISERROR(SEARCH("ntitulé",C32)))</formula>
    </cfRule>
    <cfRule type="containsBlanks" dxfId="486" priority="510">
      <formula>LEN(TRIM(C32))=0</formula>
    </cfRule>
  </conditionalFormatting>
  <conditionalFormatting sqref="H27">
    <cfRule type="containsText" dxfId="485" priority="273" operator="containsText" text="ntitulé">
      <formula>NOT(ISERROR(SEARCH("ntitulé",H27)))</formula>
    </cfRule>
    <cfRule type="containsBlanks" dxfId="484" priority="274">
      <formula>LEN(TRIM(H27))=0</formula>
    </cfRule>
  </conditionalFormatting>
  <conditionalFormatting sqref="H30:H31">
    <cfRule type="containsText" dxfId="483" priority="371" operator="containsText" text="ntitulé">
      <formula>NOT(ISERROR(SEARCH("ntitulé",H30)))</formula>
    </cfRule>
    <cfRule type="containsBlanks" dxfId="482" priority="372">
      <formula>LEN(TRIM(H30))=0</formula>
    </cfRule>
  </conditionalFormatting>
  <conditionalFormatting sqref="G32">
    <cfRule type="containsText" dxfId="481" priority="403" operator="containsText" text="ntitulé">
      <formula>NOT(ISERROR(SEARCH("ntitulé",G32)))</formula>
    </cfRule>
    <cfRule type="containsBlanks" dxfId="480" priority="404">
      <formula>LEN(TRIM(G32))=0</formula>
    </cfRule>
  </conditionalFormatting>
  <conditionalFormatting sqref="C34:D35">
    <cfRule type="containsText" dxfId="479" priority="505" operator="containsText" text="ntitulé">
      <formula>NOT(ISERROR(SEARCH("ntitulé",C34)))</formula>
    </cfRule>
    <cfRule type="containsBlanks" dxfId="478" priority="506">
      <formula>LEN(TRIM(C34))=0</formula>
    </cfRule>
  </conditionalFormatting>
  <conditionalFormatting sqref="D36">
    <cfRule type="containsText" dxfId="477" priority="267" operator="containsText" text="ntitulé">
      <formula>NOT(ISERROR(SEARCH("ntitulé",D36)))</formula>
    </cfRule>
    <cfRule type="containsBlanks" dxfId="476" priority="268">
      <formula>LEN(TRIM(D36))=0</formula>
    </cfRule>
  </conditionalFormatting>
  <conditionalFormatting sqref="H25">
    <cfRule type="containsText" dxfId="475" priority="361" operator="containsText" text="ntitulé">
      <formula>NOT(ISERROR(SEARCH("ntitulé",H25)))</formula>
    </cfRule>
    <cfRule type="containsBlanks" dxfId="474" priority="362">
      <formula>LEN(TRIM(H25))=0</formula>
    </cfRule>
  </conditionalFormatting>
  <conditionalFormatting sqref="G26">
    <cfRule type="containsText" dxfId="473" priority="393" operator="containsText" text="ntitulé">
      <formula>NOT(ISERROR(SEARCH("ntitulé",G26)))</formula>
    </cfRule>
    <cfRule type="containsBlanks" dxfId="472" priority="394">
      <formula>LEN(TRIM(G26))=0</formula>
    </cfRule>
  </conditionalFormatting>
  <conditionalFormatting sqref="C36">
    <cfRule type="containsText" dxfId="471" priority="269" operator="containsText" text="ntitulé">
      <formula>NOT(ISERROR(SEARCH("ntitulé",C36)))</formula>
    </cfRule>
    <cfRule type="containsBlanks" dxfId="470" priority="270">
      <formula>LEN(TRIM(C36))=0</formula>
    </cfRule>
  </conditionalFormatting>
  <conditionalFormatting sqref="H82">
    <cfRule type="containsText" dxfId="469" priority="301" operator="containsText" text="ntitulé">
      <formula>NOT(ISERROR(SEARCH("ntitulé",H82)))</formula>
    </cfRule>
    <cfRule type="containsBlanks" dxfId="468" priority="302">
      <formula>LEN(TRIM(H82))=0</formula>
    </cfRule>
  </conditionalFormatting>
  <conditionalFormatting sqref="E18">
    <cfRule type="containsText" dxfId="467" priority="483" operator="containsText" text="ntitulé">
      <formula>NOT(ISERROR(SEARCH("ntitulé",E18)))</formula>
    </cfRule>
    <cfRule type="containsBlanks" dxfId="466" priority="484">
      <formula>LEN(TRIM(E18))=0</formula>
    </cfRule>
  </conditionalFormatting>
  <conditionalFormatting sqref="E20">
    <cfRule type="containsText" dxfId="465" priority="479" operator="containsText" text="ntitulé">
      <formula>NOT(ISERROR(SEARCH("ntitulé",E20)))</formula>
    </cfRule>
    <cfRule type="containsBlanks" dxfId="464" priority="480">
      <formula>LEN(TRIM(E20))=0</formula>
    </cfRule>
  </conditionalFormatting>
  <conditionalFormatting sqref="E30:E31">
    <cfRule type="containsText" dxfId="463" priority="473" operator="containsText" text="ntitulé">
      <formula>NOT(ISERROR(SEARCH("ntitulé",E30)))</formula>
    </cfRule>
    <cfRule type="containsBlanks" dxfId="462" priority="474">
      <formula>LEN(TRIM(E30))=0</formula>
    </cfRule>
  </conditionalFormatting>
  <conditionalFormatting sqref="E34:E35">
    <cfRule type="containsText" dxfId="461" priority="469" operator="containsText" text="ntitulé">
      <formula>NOT(ISERROR(SEARCH("ntitulé",E34)))</formula>
    </cfRule>
    <cfRule type="containsBlanks" dxfId="460" priority="470">
      <formula>LEN(TRIM(E34))=0</formula>
    </cfRule>
  </conditionalFormatting>
  <conditionalFormatting sqref="E25">
    <cfRule type="containsText" dxfId="459" priority="463" operator="containsText" text="ntitulé">
      <formula>NOT(ISERROR(SEARCH("ntitulé",E25)))</formula>
    </cfRule>
    <cfRule type="containsBlanks" dxfId="458" priority="464">
      <formula>LEN(TRIM(E25))=0</formula>
    </cfRule>
  </conditionalFormatting>
  <conditionalFormatting sqref="F19">
    <cfRule type="containsText" dxfId="457" priority="447" operator="containsText" text="ntitulé">
      <formula>NOT(ISERROR(SEARCH("ntitulé",F19)))</formula>
    </cfRule>
    <cfRule type="containsBlanks" dxfId="456" priority="448">
      <formula>LEN(TRIM(F19))=0</formula>
    </cfRule>
  </conditionalFormatting>
  <conditionalFormatting sqref="F32">
    <cfRule type="containsText" dxfId="455" priority="437" operator="containsText" text="ntitulé">
      <formula>NOT(ISERROR(SEARCH("ntitulé",F32)))</formula>
    </cfRule>
    <cfRule type="containsBlanks" dxfId="454" priority="438">
      <formula>LEN(TRIM(F32))=0</formula>
    </cfRule>
  </conditionalFormatting>
  <conditionalFormatting sqref="F24">
    <cfRule type="containsText" dxfId="453" priority="431" operator="containsText" text="ntitulé">
      <formula>NOT(ISERROR(SEARCH("ntitulé",F24)))</formula>
    </cfRule>
    <cfRule type="containsBlanks" dxfId="452" priority="432">
      <formula>LEN(TRIM(F24))=0</formula>
    </cfRule>
  </conditionalFormatting>
  <conditionalFormatting sqref="F26">
    <cfRule type="containsText" dxfId="451" priority="427" operator="containsText" text="ntitulé">
      <formula>NOT(ISERROR(SEARCH("ntitulé",F26)))</formula>
    </cfRule>
    <cfRule type="containsBlanks" dxfId="450" priority="428">
      <formula>LEN(TRIM(F26))=0</formula>
    </cfRule>
  </conditionalFormatting>
  <conditionalFormatting sqref="G18">
    <cfRule type="containsText" dxfId="449" priority="415" operator="containsText" text="ntitulé">
      <formula>NOT(ISERROR(SEARCH("ntitulé",G18)))</formula>
    </cfRule>
    <cfRule type="containsBlanks" dxfId="448" priority="416">
      <formula>LEN(TRIM(G18))=0</formula>
    </cfRule>
  </conditionalFormatting>
  <conditionalFormatting sqref="G20">
    <cfRule type="containsText" dxfId="447" priority="411" operator="containsText" text="ntitulé">
      <formula>NOT(ISERROR(SEARCH("ntitulé",G20)))</formula>
    </cfRule>
    <cfRule type="containsBlanks" dxfId="446" priority="412">
      <formula>LEN(TRIM(G20))=0</formula>
    </cfRule>
  </conditionalFormatting>
  <conditionalFormatting sqref="G30:G31">
    <cfRule type="containsText" dxfId="445" priority="405" operator="containsText" text="ntitulé">
      <formula>NOT(ISERROR(SEARCH("ntitulé",G30)))</formula>
    </cfRule>
    <cfRule type="containsBlanks" dxfId="444" priority="406">
      <formula>LEN(TRIM(G30))=0</formula>
    </cfRule>
  </conditionalFormatting>
  <conditionalFormatting sqref="G34:G35">
    <cfRule type="containsText" dxfId="443" priority="401" operator="containsText" text="ntitulé">
      <formula>NOT(ISERROR(SEARCH("ntitulé",G34)))</formula>
    </cfRule>
    <cfRule type="containsBlanks" dxfId="442" priority="402">
      <formula>LEN(TRIM(G34))=0</formula>
    </cfRule>
  </conditionalFormatting>
  <conditionalFormatting sqref="G25">
    <cfRule type="containsText" dxfId="441" priority="395" operator="containsText" text="ntitulé">
      <formula>NOT(ISERROR(SEARCH("ntitulé",G25)))</formula>
    </cfRule>
    <cfRule type="containsBlanks" dxfId="440" priority="396">
      <formula>LEN(TRIM(G25))=0</formula>
    </cfRule>
  </conditionalFormatting>
  <conditionalFormatting sqref="H19">
    <cfRule type="containsText" dxfId="439" priority="379" operator="containsText" text="ntitulé">
      <formula>NOT(ISERROR(SEARCH("ntitulé",H19)))</formula>
    </cfRule>
    <cfRule type="containsBlanks" dxfId="438" priority="380">
      <formula>LEN(TRIM(H19))=0</formula>
    </cfRule>
  </conditionalFormatting>
  <conditionalFormatting sqref="H32">
    <cfRule type="containsText" dxfId="437" priority="369" operator="containsText" text="ntitulé">
      <formula>NOT(ISERROR(SEARCH("ntitulé",H32)))</formula>
    </cfRule>
    <cfRule type="containsBlanks" dxfId="436" priority="370">
      <formula>LEN(TRIM(H32))=0</formula>
    </cfRule>
  </conditionalFormatting>
  <conditionalFormatting sqref="H24">
    <cfRule type="containsText" dxfId="435" priority="363" operator="containsText" text="ntitulé">
      <formula>NOT(ISERROR(SEARCH("ntitulé",H24)))</formula>
    </cfRule>
    <cfRule type="containsBlanks" dxfId="434" priority="364">
      <formula>LEN(TRIM(H24))=0</formula>
    </cfRule>
  </conditionalFormatting>
  <conditionalFormatting sqref="H26">
    <cfRule type="containsText" dxfId="433" priority="359" operator="containsText" text="ntitulé">
      <formula>NOT(ISERROR(SEARCH("ntitulé",H26)))</formula>
    </cfRule>
    <cfRule type="containsBlanks" dxfId="432" priority="360">
      <formula>LEN(TRIM(H26))=0</formula>
    </cfRule>
  </conditionalFormatting>
  <conditionalFormatting sqref="G27">
    <cfRule type="containsText" dxfId="431" priority="275" operator="containsText" text="ntitulé">
      <formula>NOT(ISERROR(SEARCH("ntitulé",G27)))</formula>
    </cfRule>
    <cfRule type="containsBlanks" dxfId="430" priority="276">
      <formula>LEN(TRIM(G27))=0</formula>
    </cfRule>
  </conditionalFormatting>
  <conditionalFormatting sqref="F27">
    <cfRule type="containsText" dxfId="429" priority="277" operator="containsText" text="ntitulé">
      <formula>NOT(ISERROR(SEARCH("ntitulé",F27)))</formula>
    </cfRule>
    <cfRule type="containsBlanks" dxfId="428" priority="278">
      <formula>LEN(TRIM(F27))=0</formula>
    </cfRule>
  </conditionalFormatting>
  <conditionalFormatting sqref="D36">
    <cfRule type="containsText" dxfId="427" priority="265" operator="containsText" text="ntitulé">
      <formula>NOT(ISERROR(SEARCH("ntitulé",D36)))</formula>
    </cfRule>
    <cfRule type="containsBlanks" dxfId="426" priority="266">
      <formula>LEN(TRIM(D36))=0</formula>
    </cfRule>
  </conditionalFormatting>
  <conditionalFormatting sqref="E36">
    <cfRule type="containsText" dxfId="425" priority="263" operator="containsText" text="ntitulé">
      <formula>NOT(ISERROR(SEARCH("ntitulé",E36)))</formula>
    </cfRule>
    <cfRule type="containsBlanks" dxfId="424" priority="264">
      <formula>LEN(TRIM(E36))=0</formula>
    </cfRule>
  </conditionalFormatting>
  <conditionalFormatting sqref="E82">
    <cfRule type="containsText" dxfId="423" priority="331" operator="containsText" text="ntitulé">
      <formula>NOT(ISERROR(SEARCH("ntitulé",E82)))</formula>
    </cfRule>
    <cfRule type="containsBlanks" dxfId="422" priority="332">
      <formula>LEN(TRIM(E82))=0</formula>
    </cfRule>
  </conditionalFormatting>
  <conditionalFormatting sqref="G36">
    <cfRule type="containsText" dxfId="421" priority="259" operator="containsText" text="ntitulé">
      <formula>NOT(ISERROR(SEARCH("ntitulé",G36)))</formula>
    </cfRule>
    <cfRule type="containsBlanks" dxfId="420" priority="260">
      <formula>LEN(TRIM(G36))=0</formula>
    </cfRule>
  </conditionalFormatting>
  <conditionalFormatting sqref="H36">
    <cfRule type="containsText" dxfId="419" priority="257" operator="containsText" text="ntitulé">
      <formula>NOT(ISERROR(SEARCH("ntitulé",H36)))</formula>
    </cfRule>
    <cfRule type="containsBlanks" dxfId="418" priority="258">
      <formula>LEN(TRIM(H36))=0</formula>
    </cfRule>
  </conditionalFormatting>
  <conditionalFormatting sqref="F82">
    <cfRule type="containsText" dxfId="417" priority="321" operator="containsText" text="ntitulé">
      <formula>NOT(ISERROR(SEARCH("ntitulé",F82)))</formula>
    </cfRule>
    <cfRule type="containsBlanks" dxfId="416" priority="322">
      <formula>LEN(TRIM(F82))=0</formula>
    </cfRule>
  </conditionalFormatting>
  <conditionalFormatting sqref="G82">
    <cfRule type="containsText" dxfId="415" priority="311" operator="containsText" text="ntitulé">
      <formula>NOT(ISERROR(SEARCH("ntitulé",G82)))</formula>
    </cfRule>
    <cfRule type="containsBlanks" dxfId="414" priority="312">
      <formula>LEN(TRIM(G82))=0</formula>
    </cfRule>
  </conditionalFormatting>
  <conditionalFormatting sqref="D21">
    <cfRule type="containsText" dxfId="413" priority="299" operator="containsText" text="ntitulé">
      <formula>NOT(ISERROR(SEARCH("ntitulé",D21)))</formula>
    </cfRule>
    <cfRule type="containsBlanks" dxfId="412" priority="300">
      <formula>LEN(TRIM(D21))=0</formula>
    </cfRule>
  </conditionalFormatting>
  <conditionalFormatting sqref="D21">
    <cfRule type="containsText" dxfId="411" priority="297" operator="containsText" text="ntitulé">
      <formula>NOT(ISERROR(SEARCH("ntitulé",D21)))</formula>
    </cfRule>
    <cfRule type="containsBlanks" dxfId="410" priority="298">
      <formula>LEN(TRIM(D21))=0</formula>
    </cfRule>
  </conditionalFormatting>
  <conditionalFormatting sqref="F21">
    <cfRule type="containsText" dxfId="409" priority="293" operator="containsText" text="ntitulé">
      <formula>NOT(ISERROR(SEARCH("ntitulé",F21)))</formula>
    </cfRule>
    <cfRule type="containsBlanks" dxfId="408" priority="294">
      <formula>LEN(TRIM(F21))=0</formula>
    </cfRule>
  </conditionalFormatting>
  <conditionalFormatting sqref="H21">
    <cfRule type="containsText" dxfId="407" priority="289" operator="containsText" text="ntitulé">
      <formula>NOT(ISERROR(SEARCH("ntitulé",H21)))</formula>
    </cfRule>
    <cfRule type="containsBlanks" dxfId="406" priority="290">
      <formula>LEN(TRIM(H21))=0</formula>
    </cfRule>
  </conditionalFormatting>
  <conditionalFormatting sqref="E21">
    <cfRule type="containsText" dxfId="405" priority="295" operator="containsText" text="ntitulé">
      <formula>NOT(ISERROR(SEARCH("ntitulé",E21)))</formula>
    </cfRule>
    <cfRule type="containsBlanks" dxfId="404" priority="296">
      <formula>LEN(TRIM(E21))=0</formula>
    </cfRule>
  </conditionalFormatting>
  <conditionalFormatting sqref="G21">
    <cfRule type="containsText" dxfId="403" priority="291" operator="containsText" text="ntitulé">
      <formula>NOT(ISERROR(SEARCH("ntitulé",G21)))</formula>
    </cfRule>
    <cfRule type="containsBlanks" dxfId="402" priority="292">
      <formula>LEN(TRIM(G21))=0</formula>
    </cfRule>
  </conditionalFormatting>
  <conditionalFormatting sqref="C27">
    <cfRule type="containsText" dxfId="401" priority="285" operator="containsText" text="ntitulé">
      <formula>NOT(ISERROR(SEARCH("ntitulé",C27)))</formula>
    </cfRule>
    <cfRule type="containsBlanks" dxfId="400" priority="286">
      <formula>LEN(TRIM(C27))=0</formula>
    </cfRule>
  </conditionalFormatting>
  <conditionalFormatting sqref="D27">
    <cfRule type="containsText" dxfId="399" priority="283" operator="containsText" text="ntitulé">
      <formula>NOT(ISERROR(SEARCH("ntitulé",D27)))</formula>
    </cfRule>
    <cfRule type="containsBlanks" dxfId="398" priority="284">
      <formula>LEN(TRIM(D27))=0</formula>
    </cfRule>
  </conditionalFormatting>
  <conditionalFormatting sqref="D27">
    <cfRule type="containsText" dxfId="397" priority="281" operator="containsText" text="ntitulé">
      <formula>NOT(ISERROR(SEARCH("ntitulé",D27)))</formula>
    </cfRule>
    <cfRule type="containsBlanks" dxfId="396" priority="282">
      <formula>LEN(TRIM(D27))=0</formula>
    </cfRule>
  </conditionalFormatting>
  <conditionalFormatting sqref="F36">
    <cfRule type="containsText" dxfId="395" priority="261" operator="containsText" text="ntitulé">
      <formula>NOT(ISERROR(SEARCH("ntitulé",F36)))</formula>
    </cfRule>
    <cfRule type="containsBlanks" dxfId="394" priority="262">
      <formula>LEN(TRIM(F36))=0</formula>
    </cfRule>
  </conditionalFormatting>
  <conditionalFormatting sqref="E87">
    <cfRule type="containsText" dxfId="393" priority="197" operator="containsText" text="ntitulé">
      <formula>NOT(ISERROR(SEARCH("ntitulé",E87)))</formula>
    </cfRule>
    <cfRule type="containsBlanks" dxfId="392" priority="198">
      <formula>LEN(TRIM(E87))=0</formula>
    </cfRule>
  </conditionalFormatting>
  <conditionalFormatting sqref="G87">
    <cfRule type="containsText" dxfId="391" priority="193" operator="containsText" text="ntitulé">
      <formula>NOT(ISERROR(SEARCH("ntitulé",G87)))</formula>
    </cfRule>
    <cfRule type="containsBlanks" dxfId="390" priority="194">
      <formula>LEN(TRIM(G87))=0</formula>
    </cfRule>
  </conditionalFormatting>
  <conditionalFormatting sqref="F87">
    <cfRule type="containsText" dxfId="389" priority="195" operator="containsText" text="ntitulé">
      <formula>NOT(ISERROR(SEARCH("ntitulé",F87)))</formula>
    </cfRule>
    <cfRule type="containsBlanks" dxfId="388" priority="196">
      <formula>LEN(TRIM(F87))=0</formula>
    </cfRule>
  </conditionalFormatting>
  <conditionalFormatting sqref="H87">
    <cfRule type="containsText" dxfId="387" priority="191" operator="containsText" text="ntitulé">
      <formula>NOT(ISERROR(SEARCH("ntitulé",H87)))</formula>
    </cfRule>
    <cfRule type="containsBlanks" dxfId="386" priority="192">
      <formula>LEN(TRIM(H87))=0</formula>
    </cfRule>
  </conditionalFormatting>
  <conditionalFormatting sqref="E88">
    <cfRule type="containsText" dxfId="385" priority="187" operator="containsText" text="ntitulé">
      <formula>NOT(ISERROR(SEARCH("ntitulé",E88)))</formula>
    </cfRule>
    <cfRule type="containsBlanks" dxfId="384" priority="188">
      <formula>LEN(TRIM(E88))=0</formula>
    </cfRule>
  </conditionalFormatting>
  <conditionalFormatting sqref="G88">
    <cfRule type="containsText" dxfId="383" priority="183" operator="containsText" text="ntitulé">
      <formula>NOT(ISERROR(SEARCH("ntitulé",G88)))</formula>
    </cfRule>
    <cfRule type="containsBlanks" dxfId="382" priority="184">
      <formula>LEN(TRIM(G88))=0</formula>
    </cfRule>
  </conditionalFormatting>
  <conditionalFormatting sqref="F88">
    <cfRule type="containsText" dxfId="381" priority="185" operator="containsText" text="ntitulé">
      <formula>NOT(ISERROR(SEARCH("ntitulé",F88)))</formula>
    </cfRule>
    <cfRule type="containsBlanks" dxfId="380" priority="186">
      <formula>LEN(TRIM(F88))=0</formula>
    </cfRule>
  </conditionalFormatting>
  <conditionalFormatting sqref="H88">
    <cfRule type="containsText" dxfId="379" priority="181" operator="containsText" text="ntitulé">
      <formula>NOT(ISERROR(SEARCH("ntitulé",H88)))</formula>
    </cfRule>
    <cfRule type="containsBlanks" dxfId="378" priority="182">
      <formula>LEN(TRIM(H88))=0</formula>
    </cfRule>
  </conditionalFormatting>
  <conditionalFormatting sqref="E89">
    <cfRule type="containsText" dxfId="377" priority="177" operator="containsText" text="ntitulé">
      <formula>NOT(ISERROR(SEARCH("ntitulé",E89)))</formula>
    </cfRule>
    <cfRule type="containsBlanks" dxfId="376" priority="178">
      <formula>LEN(TRIM(E89))=0</formula>
    </cfRule>
  </conditionalFormatting>
  <conditionalFormatting sqref="G89">
    <cfRule type="containsText" dxfId="375" priority="173" operator="containsText" text="ntitulé">
      <formula>NOT(ISERROR(SEARCH("ntitulé",G89)))</formula>
    </cfRule>
    <cfRule type="containsBlanks" dxfId="374" priority="174">
      <formula>LEN(TRIM(G89))=0</formula>
    </cfRule>
  </conditionalFormatting>
  <conditionalFormatting sqref="F89">
    <cfRule type="containsText" dxfId="373" priority="175" operator="containsText" text="ntitulé">
      <formula>NOT(ISERROR(SEARCH("ntitulé",F89)))</formula>
    </cfRule>
    <cfRule type="containsBlanks" dxfId="372" priority="176">
      <formula>LEN(TRIM(F89))=0</formula>
    </cfRule>
  </conditionalFormatting>
  <conditionalFormatting sqref="H89">
    <cfRule type="containsText" dxfId="371" priority="171" operator="containsText" text="ntitulé">
      <formula>NOT(ISERROR(SEARCH("ntitulé",H89)))</formula>
    </cfRule>
    <cfRule type="containsBlanks" dxfId="370" priority="172">
      <formula>LEN(TRIM(H89))=0</formula>
    </cfRule>
  </conditionalFormatting>
  <conditionalFormatting sqref="C51 C43:D47 C49:D50">
    <cfRule type="containsText" dxfId="369" priority="31" operator="containsText" text="ntitulé">
      <formula>NOT(ISERROR(SEARCH("ntitulé",C43)))</formula>
    </cfRule>
    <cfRule type="containsBlanks" dxfId="368" priority="32">
      <formula>LEN(TRIM(C43))=0</formula>
    </cfRule>
  </conditionalFormatting>
  <conditionalFormatting sqref="E49:E50 E39:E47">
    <cfRule type="containsText" dxfId="367" priority="27" operator="containsText" text="ntitulé">
      <formula>NOT(ISERROR(SEARCH("ntitulé",E39)))</formula>
    </cfRule>
    <cfRule type="containsBlanks" dxfId="366" priority="28">
      <formula>LEN(TRIM(E39))=0</formula>
    </cfRule>
  </conditionalFormatting>
  <conditionalFormatting sqref="G49:G50 G39:G47">
    <cfRule type="containsText" dxfId="365" priority="23" operator="containsText" text="ntitulé">
      <formula>NOT(ISERROR(SEARCH("ntitulé",G39)))</formula>
    </cfRule>
    <cfRule type="containsBlanks" dxfId="364" priority="24">
      <formula>LEN(TRIM(G39))=0</formula>
    </cfRule>
  </conditionalFormatting>
  <conditionalFormatting sqref="C43:D47 C49:D50">
    <cfRule type="containsText" dxfId="363" priority="29" operator="containsText" text="ntitulé">
      <formula>NOT(ISERROR(SEARCH("ntitulé",C43)))</formula>
    </cfRule>
    <cfRule type="containsBlanks" dxfId="362" priority="30">
      <formula>LEN(TRIM(C43))=0</formula>
    </cfRule>
  </conditionalFormatting>
  <conditionalFormatting sqref="C51">
    <cfRule type="containsText" dxfId="361" priority="19" operator="containsText" text="ntitulé">
      <formula>NOT(ISERROR(SEARCH("ntitulé",C51)))</formula>
    </cfRule>
    <cfRule type="containsBlanks" dxfId="360" priority="20">
      <formula>LEN(TRIM(C51))=0</formula>
    </cfRule>
  </conditionalFormatting>
  <conditionalFormatting sqref="E51">
    <cfRule type="containsText" dxfId="359" priority="13" operator="containsText" text="ntitulé">
      <formula>NOT(ISERROR(SEARCH("ntitulé",E51)))</formula>
    </cfRule>
    <cfRule type="containsBlanks" dxfId="358" priority="14">
      <formula>LEN(TRIM(E51))=0</formula>
    </cfRule>
  </conditionalFormatting>
  <conditionalFormatting sqref="F49:F50 F39:F47">
    <cfRule type="containsText" dxfId="357" priority="25" operator="containsText" text="ntitulé">
      <formula>NOT(ISERROR(SEARCH("ntitulé",F39)))</formula>
    </cfRule>
    <cfRule type="containsBlanks" dxfId="356" priority="26">
      <formula>LEN(TRIM(F39))=0</formula>
    </cfRule>
  </conditionalFormatting>
  <conditionalFormatting sqref="H49:H50 H39:H47">
    <cfRule type="containsText" dxfId="355" priority="21" operator="containsText" text="ntitulé">
      <formula>NOT(ISERROR(SEARCH("ntitulé",H39)))</formula>
    </cfRule>
    <cfRule type="containsBlanks" dxfId="354" priority="22">
      <formula>LEN(TRIM(H39))=0</formula>
    </cfRule>
  </conditionalFormatting>
  <conditionalFormatting sqref="D51">
    <cfRule type="containsText" dxfId="353" priority="15" operator="containsText" text="ntitulé">
      <formula>NOT(ISERROR(SEARCH("ntitulé",D51)))</formula>
    </cfRule>
    <cfRule type="containsBlanks" dxfId="352" priority="16">
      <formula>LEN(TRIM(D51))=0</formula>
    </cfRule>
  </conditionalFormatting>
  <conditionalFormatting sqref="F51">
    <cfRule type="containsText" dxfId="351" priority="11" operator="containsText" text="ntitulé">
      <formula>NOT(ISERROR(SEARCH("ntitulé",F51)))</formula>
    </cfRule>
    <cfRule type="containsBlanks" dxfId="350" priority="12">
      <formula>LEN(TRIM(F51))=0</formula>
    </cfRule>
  </conditionalFormatting>
  <conditionalFormatting sqref="G51">
    <cfRule type="containsText" dxfId="349" priority="9" operator="containsText" text="ntitulé">
      <formula>NOT(ISERROR(SEARCH("ntitulé",G51)))</formula>
    </cfRule>
    <cfRule type="containsBlanks" dxfId="348" priority="10">
      <formula>LEN(TRIM(G51))=0</formula>
    </cfRule>
  </conditionalFormatting>
  <conditionalFormatting sqref="D51">
    <cfRule type="containsText" dxfId="347" priority="17" operator="containsText" text="ntitulé">
      <formula>NOT(ISERROR(SEARCH("ntitulé",D51)))</formula>
    </cfRule>
    <cfRule type="containsBlanks" dxfId="346" priority="18">
      <formula>LEN(TRIM(D51))=0</formula>
    </cfRule>
  </conditionalFormatting>
  <conditionalFormatting sqref="H51">
    <cfRule type="containsText" dxfId="345" priority="7" operator="containsText" text="ntitulé">
      <formula>NOT(ISERROR(SEARCH("ntitulé",H51)))</formula>
    </cfRule>
    <cfRule type="containsBlanks" dxfId="344" priority="8">
      <formula>LEN(TRIM(H51))=0</formula>
    </cfRule>
  </conditionalFormatting>
  <conditionalFormatting sqref="H48">
    <cfRule type="containsText" dxfId="343" priority="5" operator="containsText" text="ntitulé">
      <formula>NOT(ISERROR(SEARCH("ntitulé",H48)))</formula>
    </cfRule>
    <cfRule type="containsBlanks" dxfId="342" priority="6">
      <formula>LEN(TRIM(H48))=0</formula>
    </cfRule>
  </conditionalFormatting>
  <conditionalFormatting sqref="C39:D42">
    <cfRule type="containsText" dxfId="341" priority="3" operator="containsText" text="ntitulé">
      <formula>NOT(ISERROR(SEARCH("ntitulé",C39)))</formula>
    </cfRule>
    <cfRule type="containsBlanks" dxfId="340" priority="4">
      <formula>LEN(TRIM(C39))=0</formula>
    </cfRule>
  </conditionalFormatting>
  <conditionalFormatting sqref="C39:D42">
    <cfRule type="containsText" dxfId="339" priority="1" operator="containsText" text="ntitulé">
      <formula>NOT(ISERROR(SEARCH("ntitulé",C39)))</formula>
    </cfRule>
    <cfRule type="containsBlanks" dxfId="338" priority="2">
      <formula>LEN(TRIM(C39))=0</formula>
    </cfRule>
  </conditionalFormatting>
  <pageMargins left="0.7" right="0.7" top="0.75" bottom="0.75" header="0.3" footer="0.3"/>
  <pageSetup paperSize="9" scale="60" orientation="landscape" verticalDpi="300" r:id="rId1"/>
  <rowBreaks count="1" manualBreakCount="1">
    <brk id="67" max="16383" man="1"/>
  </rowBreaks>
  <extLst>
    <ext xmlns:x14="http://schemas.microsoft.com/office/spreadsheetml/2009/9/main" uri="{78C0D931-6437-407d-A8EE-F0AAD7539E65}">
      <x14:conditionalFormattings>
        <x14:conditionalFormatting xmlns:xm="http://schemas.microsoft.com/office/excel/2006/main">
          <x14:cfRule type="containsText" priority="49" operator="containsText" text="ntitulé" id="{ACD88C29-88F2-4493-B9F3-6DA7B7ED7751}">
            <xm:f>NOT(ISERROR(SEARCH("ntitulé",'TAB3.1'!C76)))</xm:f>
            <x14:dxf>
              <fill>
                <patternFill patternType="solid">
                  <bgColor theme="0" tint="-4.9989318521683403E-2"/>
                </patternFill>
              </fill>
            </x14:dxf>
          </x14:cfRule>
          <x14:cfRule type="containsBlanks" priority="50" id="{17199FDB-509A-45FF-BB06-02557FCB5B48}">
            <xm:f>LEN(TRIM('TAB3.1'!C76))=0</xm:f>
            <x14:dxf>
              <fill>
                <patternFill>
                  <bgColor theme="0" tint="-4.9989318521683403E-2"/>
                </patternFill>
              </fill>
            </x14:dxf>
          </x14:cfRule>
          <xm:sqref>C73:H76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A3:N42"/>
  <sheetViews>
    <sheetView showGridLines="0" zoomScaleNormal="100" workbookViewId="0">
      <selection activeCell="A3" sqref="A3"/>
    </sheetView>
  </sheetViews>
  <sheetFormatPr baseColWidth="10" defaultColWidth="8.85546875" defaultRowHeight="13.5" x14ac:dyDescent="0.3"/>
  <cols>
    <col min="1" max="1" width="8.85546875" style="4"/>
    <col min="2" max="2" width="41.28515625" style="23" customWidth="1"/>
    <col min="3" max="8" width="19.7109375" style="4" customWidth="1"/>
    <col min="9" max="9" width="1.42578125" style="4" customWidth="1"/>
    <col min="10" max="16384" width="8.85546875" style="4"/>
  </cols>
  <sheetData>
    <row r="3" spans="1:14" ht="29.45" customHeight="1" x14ac:dyDescent="0.3">
      <c r="A3" s="35" t="str">
        <f>TAB00!B45&amp;" : "&amp;TAB00!C45</f>
        <v>TAB3.3 : Estimation des volumes et puissances - Tarifs d'injection</v>
      </c>
      <c r="B3" s="40"/>
      <c r="C3" s="40"/>
      <c r="D3" s="40"/>
      <c r="E3" s="40"/>
      <c r="F3" s="40"/>
      <c r="G3" s="40"/>
      <c r="H3" s="40"/>
      <c r="J3" s="40"/>
      <c r="K3" s="40"/>
      <c r="L3" s="40"/>
      <c r="M3" s="40"/>
      <c r="N3" s="40"/>
    </row>
    <row r="5" spans="1:14" x14ac:dyDescent="0.3">
      <c r="A5" s="61" t="s">
        <v>96</v>
      </c>
      <c r="B5" s="62"/>
      <c r="C5" s="62"/>
      <c r="D5" s="62"/>
      <c r="E5" s="62"/>
      <c r="F5" s="62"/>
      <c r="G5" s="62"/>
      <c r="H5" s="62"/>
      <c r="J5" s="62"/>
      <c r="K5" s="62"/>
      <c r="L5" s="62"/>
      <c r="M5" s="62"/>
      <c r="N5" s="62"/>
    </row>
    <row r="7" spans="1:14" ht="40.5" x14ac:dyDescent="0.3">
      <c r="A7" s="63" t="s">
        <v>46</v>
      </c>
      <c r="B7" s="63" t="s">
        <v>0</v>
      </c>
      <c r="C7" s="305" t="s">
        <v>275</v>
      </c>
      <c r="D7" s="305" t="s">
        <v>276</v>
      </c>
      <c r="E7" s="305" t="s">
        <v>277</v>
      </c>
      <c r="F7" s="305" t="s">
        <v>278</v>
      </c>
      <c r="G7" s="305" t="s">
        <v>279</v>
      </c>
      <c r="H7" s="305" t="s">
        <v>280</v>
      </c>
      <c r="J7" s="305" t="s">
        <v>457</v>
      </c>
      <c r="K7" s="305" t="s">
        <v>458</v>
      </c>
      <c r="L7" s="305" t="s">
        <v>459</v>
      </c>
      <c r="M7" s="305" t="s">
        <v>460</v>
      </c>
      <c r="N7" s="305" t="s">
        <v>461</v>
      </c>
    </row>
    <row r="8" spans="1:14" x14ac:dyDescent="0.3">
      <c r="A8" s="226" t="s">
        <v>40</v>
      </c>
      <c r="B8" s="4" t="s">
        <v>31</v>
      </c>
      <c r="C8" s="136"/>
      <c r="D8" s="136"/>
      <c r="E8" s="136"/>
      <c r="F8" s="136"/>
      <c r="G8" s="136"/>
      <c r="H8" s="136"/>
      <c r="J8" s="132">
        <f t="shared" ref="J8:N11" si="0">IF(AND(ROUND(C8,0)=0,D8&gt;C8),"INF",IF(AND(ROUND(C8,0)=0,ROUND(D8,0)=0),0,(D8-C8)/C8))</f>
        <v>0</v>
      </c>
      <c r="K8" s="132">
        <f t="shared" si="0"/>
        <v>0</v>
      </c>
      <c r="L8" s="132">
        <f t="shared" si="0"/>
        <v>0</v>
      </c>
      <c r="M8" s="132">
        <f t="shared" si="0"/>
        <v>0</v>
      </c>
      <c r="N8" s="132">
        <f t="shared" si="0"/>
        <v>0</v>
      </c>
    </row>
    <row r="9" spans="1:14" s="265" customFormat="1" x14ac:dyDescent="0.3">
      <c r="A9" s="297" t="s">
        <v>6</v>
      </c>
      <c r="B9" s="265" t="s">
        <v>31</v>
      </c>
      <c r="C9" s="284"/>
      <c r="D9" s="284"/>
      <c r="E9" s="284"/>
      <c r="F9" s="284"/>
      <c r="G9" s="284"/>
      <c r="H9" s="284"/>
      <c r="J9" s="285">
        <f t="shared" si="0"/>
        <v>0</v>
      </c>
      <c r="K9" s="285">
        <f t="shared" si="0"/>
        <v>0</v>
      </c>
      <c r="L9" s="285">
        <f t="shared" si="0"/>
        <v>0</v>
      </c>
      <c r="M9" s="285">
        <f t="shared" si="0"/>
        <v>0</v>
      </c>
      <c r="N9" s="285">
        <f t="shared" si="0"/>
        <v>0</v>
      </c>
    </row>
    <row r="10" spans="1:14" x14ac:dyDescent="0.3">
      <c r="A10" s="226" t="s">
        <v>41</v>
      </c>
      <c r="B10" s="4" t="s">
        <v>31</v>
      </c>
      <c r="C10" s="136"/>
      <c r="D10" s="136"/>
      <c r="E10" s="136"/>
      <c r="F10" s="136"/>
      <c r="G10" s="136"/>
      <c r="H10" s="136"/>
      <c r="J10" s="132">
        <f t="shared" si="0"/>
        <v>0</v>
      </c>
      <c r="K10" s="132">
        <f t="shared" si="0"/>
        <v>0</v>
      </c>
      <c r="L10" s="132">
        <f t="shared" si="0"/>
        <v>0</v>
      </c>
      <c r="M10" s="132">
        <f t="shared" si="0"/>
        <v>0</v>
      </c>
      <c r="N10" s="132">
        <f t="shared" si="0"/>
        <v>0</v>
      </c>
    </row>
    <row r="11" spans="1:14" x14ac:dyDescent="0.3">
      <c r="A11" s="226" t="s">
        <v>8</v>
      </c>
      <c r="B11" s="4" t="s">
        <v>290</v>
      </c>
      <c r="C11" s="136"/>
      <c r="D11" s="136"/>
      <c r="E11" s="136"/>
      <c r="F11" s="136"/>
      <c r="G11" s="136"/>
      <c r="H11" s="136"/>
      <c r="J11" s="132">
        <f t="shared" si="0"/>
        <v>0</v>
      </c>
      <c r="K11" s="132">
        <f t="shared" si="0"/>
        <v>0</v>
      </c>
      <c r="L11" s="132">
        <f t="shared" si="0"/>
        <v>0</v>
      </c>
      <c r="M11" s="132">
        <f t="shared" si="0"/>
        <v>0</v>
      </c>
      <c r="N11" s="132">
        <f t="shared" si="0"/>
        <v>0</v>
      </c>
    </row>
    <row r="14" spans="1:14" x14ac:dyDescent="0.3">
      <c r="A14" s="61"/>
      <c r="B14" s="62"/>
      <c r="C14" s="62"/>
      <c r="D14" s="62"/>
      <c r="E14" s="62"/>
      <c r="F14" s="62"/>
      <c r="G14" s="62"/>
      <c r="H14" s="62"/>
      <c r="J14" s="62"/>
      <c r="K14" s="62"/>
      <c r="L14" s="62"/>
      <c r="M14" s="62"/>
      <c r="N14" s="62"/>
    </row>
    <row r="16" spans="1:14" s="22" customFormat="1" ht="37.15" customHeight="1" x14ac:dyDescent="0.3">
      <c r="A16" s="63" t="s">
        <v>46</v>
      </c>
      <c r="B16" s="63" t="s">
        <v>0</v>
      </c>
      <c r="C16" s="305" t="s">
        <v>275</v>
      </c>
      <c r="D16" s="305" t="s">
        <v>276</v>
      </c>
      <c r="E16" s="305" t="s">
        <v>277</v>
      </c>
      <c r="F16" s="305" t="s">
        <v>278</v>
      </c>
      <c r="G16" s="305" t="s">
        <v>279</v>
      </c>
      <c r="H16" s="305" t="s">
        <v>280</v>
      </c>
      <c r="I16" s="4"/>
      <c r="J16" s="305" t="s">
        <v>457</v>
      </c>
      <c r="K16" s="305" t="s">
        <v>458</v>
      </c>
      <c r="L16" s="305" t="s">
        <v>459</v>
      </c>
      <c r="M16" s="305" t="s">
        <v>460</v>
      </c>
      <c r="N16" s="305" t="s">
        <v>461</v>
      </c>
    </row>
    <row r="17" spans="1:14" x14ac:dyDescent="0.3">
      <c r="A17" s="226" t="s">
        <v>63</v>
      </c>
      <c r="B17" s="133" t="s">
        <v>206</v>
      </c>
      <c r="C17" s="136"/>
      <c r="D17" s="136"/>
      <c r="E17" s="136"/>
      <c r="F17" s="136"/>
      <c r="G17" s="136"/>
      <c r="H17" s="136"/>
      <c r="J17" s="132">
        <f t="shared" ref="J17:J33" si="1">IF(AND(ROUND(C17,0)=0,D17&gt;C17),"INF",IF(AND(ROUND(C17,0)=0,ROUND(D17,0)=0),0,(D17-C17)/C17))</f>
        <v>0</v>
      </c>
      <c r="K17" s="132">
        <f t="shared" ref="K17:K33" si="2">IF(AND(ROUND(D17,0)=0,E17&gt;D17),"INF",IF(AND(ROUND(D17,0)=0,ROUND(E17,0)=0),0,(E17-D17)/D17))</f>
        <v>0</v>
      </c>
      <c r="L17" s="132">
        <f t="shared" ref="L17:L33" si="3">IF(AND(ROUND(E17,0)=0,F17&gt;E17),"INF",IF(AND(ROUND(E17,0)=0,ROUND(F17,0)=0),0,(F17-E17)/E17))</f>
        <v>0</v>
      </c>
      <c r="M17" s="132">
        <f t="shared" ref="M17:M33" si="4">IF(AND(ROUND(F17,0)=0,G17&gt;F17),"INF",IF(AND(ROUND(F17,0)=0,ROUND(G17,0)=0),0,(G17-F17)/F17))</f>
        <v>0</v>
      </c>
      <c r="N17" s="132">
        <f t="shared" ref="N17:N33" si="5">IF(AND(ROUND(G17,0)=0,H17&gt;G17),"INF",IF(AND(ROUND(G17,0)=0,ROUND(H17,0)=0),0,(H17-G17)/G17))</f>
        <v>0</v>
      </c>
    </row>
    <row r="18" spans="1:14" ht="13.5" customHeight="1" x14ac:dyDescent="0.3">
      <c r="A18" s="547" t="s">
        <v>40</v>
      </c>
      <c r="B18" s="134" t="s">
        <v>67</v>
      </c>
      <c r="C18" s="136"/>
      <c r="D18" s="136"/>
      <c r="E18" s="136"/>
      <c r="F18" s="136"/>
      <c r="G18" s="136"/>
      <c r="H18" s="136"/>
      <c r="J18" s="132">
        <f t="shared" si="1"/>
        <v>0</v>
      </c>
      <c r="K18" s="132">
        <f t="shared" si="2"/>
        <v>0</v>
      </c>
      <c r="L18" s="132">
        <f t="shared" si="3"/>
        <v>0</v>
      </c>
      <c r="M18" s="132">
        <f t="shared" si="4"/>
        <v>0</v>
      </c>
      <c r="N18" s="132">
        <f t="shared" si="5"/>
        <v>0</v>
      </c>
    </row>
    <row r="19" spans="1:14" x14ac:dyDescent="0.3">
      <c r="A19" s="547"/>
      <c r="B19" s="134" t="s">
        <v>93</v>
      </c>
      <c r="C19" s="136"/>
      <c r="D19" s="136"/>
      <c r="E19" s="136"/>
      <c r="F19" s="136"/>
      <c r="G19" s="136"/>
      <c r="H19" s="136"/>
      <c r="J19" s="132">
        <f t="shared" si="1"/>
        <v>0</v>
      </c>
      <c r="K19" s="132">
        <f t="shared" si="2"/>
        <v>0</v>
      </c>
      <c r="L19" s="132">
        <f t="shared" si="3"/>
        <v>0</v>
      </c>
      <c r="M19" s="132">
        <f t="shared" si="4"/>
        <v>0</v>
      </c>
      <c r="N19" s="132">
        <f t="shared" si="5"/>
        <v>0</v>
      </c>
    </row>
    <row r="20" spans="1:14" x14ac:dyDescent="0.3">
      <c r="A20" s="547"/>
      <c r="B20" s="64" t="s">
        <v>48</v>
      </c>
      <c r="C20" s="10">
        <f>SUM(C18:C19)</f>
        <v>0</v>
      </c>
      <c r="D20" s="10">
        <f t="shared" ref="D20" si="6">SUM(D18:D19)</f>
        <v>0</v>
      </c>
      <c r="E20" s="10">
        <f>SUM(E18:E19)</f>
        <v>0</v>
      </c>
      <c r="F20" s="10">
        <f>SUM(F18:F19)</f>
        <v>0</v>
      </c>
      <c r="G20" s="10">
        <f>SUM(G18:G19)</f>
        <v>0</v>
      </c>
      <c r="H20" s="10">
        <f>SUM(H18:H19)</f>
        <v>0</v>
      </c>
      <c r="J20" s="132">
        <f t="shared" si="1"/>
        <v>0</v>
      </c>
      <c r="K20" s="132">
        <f t="shared" si="2"/>
        <v>0</v>
      </c>
      <c r="L20" s="132">
        <f t="shared" si="3"/>
        <v>0</v>
      </c>
      <c r="M20" s="132">
        <f t="shared" si="4"/>
        <v>0</v>
      </c>
      <c r="N20" s="132">
        <f t="shared" si="5"/>
        <v>0</v>
      </c>
    </row>
    <row r="21" spans="1:14" ht="13.5" customHeight="1" x14ac:dyDescent="0.3">
      <c r="A21" s="547" t="s">
        <v>6</v>
      </c>
      <c r="B21" s="134" t="s">
        <v>67</v>
      </c>
      <c r="C21" s="136"/>
      <c r="D21" s="136"/>
      <c r="E21" s="136"/>
      <c r="F21" s="136"/>
      <c r="G21" s="136"/>
      <c r="H21" s="136"/>
      <c r="J21" s="132">
        <f t="shared" si="1"/>
        <v>0</v>
      </c>
      <c r="K21" s="132">
        <f t="shared" si="2"/>
        <v>0</v>
      </c>
      <c r="L21" s="132">
        <f t="shared" si="3"/>
        <v>0</v>
      </c>
      <c r="M21" s="132">
        <f t="shared" si="4"/>
        <v>0</v>
      </c>
      <c r="N21" s="132">
        <f t="shared" si="5"/>
        <v>0</v>
      </c>
    </row>
    <row r="22" spans="1:14" x14ac:dyDescent="0.3">
      <c r="A22" s="547"/>
      <c r="B22" s="134" t="s">
        <v>93</v>
      </c>
      <c r="C22" s="136"/>
      <c r="D22" s="136"/>
      <c r="E22" s="136"/>
      <c r="F22" s="136"/>
      <c r="G22" s="136"/>
      <c r="H22" s="136"/>
      <c r="J22" s="132">
        <f t="shared" si="1"/>
        <v>0</v>
      </c>
      <c r="K22" s="132">
        <f t="shared" si="2"/>
        <v>0</v>
      </c>
      <c r="L22" s="132">
        <f t="shared" si="3"/>
        <v>0</v>
      </c>
      <c r="M22" s="132">
        <f t="shared" si="4"/>
        <v>0</v>
      </c>
      <c r="N22" s="132">
        <f t="shared" si="5"/>
        <v>0</v>
      </c>
    </row>
    <row r="23" spans="1:14" x14ac:dyDescent="0.3">
      <c r="A23" s="547"/>
      <c r="B23" s="64" t="s">
        <v>48</v>
      </c>
      <c r="C23" s="10">
        <f>SUM(C21:C22)</f>
        <v>0</v>
      </c>
      <c r="D23" s="10">
        <f t="shared" ref="D23" si="7">SUM(D21:D22)</f>
        <v>0</v>
      </c>
      <c r="E23" s="10">
        <f>SUM(E21:E22)</f>
        <v>0</v>
      </c>
      <c r="F23" s="10">
        <f>SUM(F21:F22)</f>
        <v>0</v>
      </c>
      <c r="G23" s="10">
        <f>SUM(G21:G22)</f>
        <v>0</v>
      </c>
      <c r="H23" s="10">
        <f>SUM(H21:H22)</f>
        <v>0</v>
      </c>
      <c r="J23" s="132">
        <f t="shared" si="1"/>
        <v>0</v>
      </c>
      <c r="K23" s="132">
        <f t="shared" si="2"/>
        <v>0</v>
      </c>
      <c r="L23" s="132">
        <f t="shared" si="3"/>
        <v>0</v>
      </c>
      <c r="M23" s="132">
        <f t="shared" si="4"/>
        <v>0</v>
      </c>
      <c r="N23" s="132">
        <f t="shared" si="5"/>
        <v>0</v>
      </c>
    </row>
    <row r="24" spans="1:14" ht="13.5" customHeight="1" x14ac:dyDescent="0.3">
      <c r="A24" s="547" t="s">
        <v>41</v>
      </c>
      <c r="B24" s="134" t="s">
        <v>67</v>
      </c>
      <c r="C24" s="136"/>
      <c r="D24" s="136"/>
      <c r="E24" s="136"/>
      <c r="F24" s="136"/>
      <c r="G24" s="136"/>
      <c r="H24" s="136"/>
      <c r="J24" s="132">
        <f t="shared" si="1"/>
        <v>0</v>
      </c>
      <c r="K24" s="132">
        <f t="shared" si="2"/>
        <v>0</v>
      </c>
      <c r="L24" s="132">
        <f t="shared" si="3"/>
        <v>0</v>
      </c>
      <c r="M24" s="132">
        <f t="shared" si="4"/>
        <v>0</v>
      </c>
      <c r="N24" s="132">
        <f t="shared" si="5"/>
        <v>0</v>
      </c>
    </row>
    <row r="25" spans="1:14" x14ac:dyDescent="0.3">
      <c r="A25" s="547"/>
      <c r="B25" s="134" t="s">
        <v>93</v>
      </c>
      <c r="C25" s="136"/>
      <c r="D25" s="136"/>
      <c r="E25" s="136"/>
      <c r="F25" s="136"/>
      <c r="G25" s="136"/>
      <c r="H25" s="136"/>
      <c r="J25" s="132">
        <f t="shared" si="1"/>
        <v>0</v>
      </c>
      <c r="K25" s="132">
        <f t="shared" si="2"/>
        <v>0</v>
      </c>
      <c r="L25" s="132">
        <f t="shared" si="3"/>
        <v>0</v>
      </c>
      <c r="M25" s="132">
        <f t="shared" si="4"/>
        <v>0</v>
      </c>
      <c r="N25" s="132">
        <f t="shared" si="5"/>
        <v>0</v>
      </c>
    </row>
    <row r="26" spans="1:14" x14ac:dyDescent="0.3">
      <c r="A26" s="547"/>
      <c r="B26" s="64" t="s">
        <v>48</v>
      </c>
      <c r="C26" s="10">
        <f>SUM(C24:C25)</f>
        <v>0</v>
      </c>
      <c r="D26" s="10">
        <f t="shared" ref="D26" si="8">SUM(D24:D25)</f>
        <v>0</v>
      </c>
      <c r="E26" s="10">
        <f>SUM(E24:E25)</f>
        <v>0</v>
      </c>
      <c r="F26" s="10">
        <f>SUM(F24:F25)</f>
        <v>0</v>
      </c>
      <c r="G26" s="10">
        <f>SUM(G24:G25)</f>
        <v>0</v>
      </c>
      <c r="H26" s="10">
        <f>SUM(H24:H25)</f>
        <v>0</v>
      </c>
      <c r="J26" s="132">
        <f t="shared" si="1"/>
        <v>0</v>
      </c>
      <c r="K26" s="132">
        <f t="shared" si="2"/>
        <v>0</v>
      </c>
      <c r="L26" s="132">
        <f t="shared" si="3"/>
        <v>0</v>
      </c>
      <c r="M26" s="132">
        <f t="shared" si="4"/>
        <v>0</v>
      </c>
      <c r="N26" s="132">
        <f t="shared" si="5"/>
        <v>0</v>
      </c>
    </row>
    <row r="27" spans="1:14" ht="13.5" customHeight="1" x14ac:dyDescent="0.3">
      <c r="A27" s="547" t="s">
        <v>8</v>
      </c>
      <c r="B27" s="134" t="s">
        <v>67</v>
      </c>
      <c r="C27" s="136"/>
      <c r="D27" s="136"/>
      <c r="E27" s="136"/>
      <c r="F27" s="136"/>
      <c r="G27" s="136"/>
      <c r="H27" s="136"/>
      <c r="J27" s="132">
        <f t="shared" si="1"/>
        <v>0</v>
      </c>
      <c r="K27" s="132">
        <f t="shared" si="2"/>
        <v>0</v>
      </c>
      <c r="L27" s="132">
        <f t="shared" si="3"/>
        <v>0</v>
      </c>
      <c r="M27" s="132">
        <f t="shared" si="4"/>
        <v>0</v>
      </c>
      <c r="N27" s="132">
        <f t="shared" si="5"/>
        <v>0</v>
      </c>
    </row>
    <row r="28" spans="1:14" x14ac:dyDescent="0.3">
      <c r="A28" s="547"/>
      <c r="B28" s="134" t="s">
        <v>93</v>
      </c>
      <c r="C28" s="136"/>
      <c r="D28" s="136"/>
      <c r="E28" s="136"/>
      <c r="F28" s="136"/>
      <c r="G28" s="136"/>
      <c r="H28" s="136"/>
      <c r="J28" s="132">
        <f t="shared" si="1"/>
        <v>0</v>
      </c>
      <c r="K28" s="132">
        <f t="shared" si="2"/>
        <v>0</v>
      </c>
      <c r="L28" s="132">
        <f t="shared" si="3"/>
        <v>0</v>
      </c>
      <c r="M28" s="132">
        <f t="shared" si="4"/>
        <v>0</v>
      </c>
      <c r="N28" s="132">
        <f t="shared" si="5"/>
        <v>0</v>
      </c>
    </row>
    <row r="29" spans="1:14" ht="14.45" customHeight="1" x14ac:dyDescent="0.3">
      <c r="A29" s="547"/>
      <c r="B29" s="64" t="s">
        <v>48</v>
      </c>
      <c r="C29" s="10">
        <f>SUM(C27:C28)</f>
        <v>0</v>
      </c>
      <c r="D29" s="10">
        <f t="shared" ref="D29" si="9">SUM(D27:D28)</f>
        <v>0</v>
      </c>
      <c r="E29" s="10">
        <f>SUM(E27:E28)</f>
        <v>0</v>
      </c>
      <c r="F29" s="10">
        <f>SUM(F27:F28)</f>
        <v>0</v>
      </c>
      <c r="G29" s="10">
        <f>SUM(G27:G28)</f>
        <v>0</v>
      </c>
      <c r="H29" s="10">
        <f>SUM(H27:H28)</f>
        <v>0</v>
      </c>
      <c r="J29" s="132">
        <f t="shared" si="1"/>
        <v>0</v>
      </c>
      <c r="K29" s="132">
        <f t="shared" si="2"/>
        <v>0</v>
      </c>
      <c r="L29" s="132">
        <f t="shared" si="3"/>
        <v>0</v>
      </c>
      <c r="M29" s="132">
        <f t="shared" si="4"/>
        <v>0</v>
      </c>
      <c r="N29" s="132">
        <f t="shared" si="5"/>
        <v>0</v>
      </c>
    </row>
    <row r="30" spans="1:14" ht="12" customHeight="1" x14ac:dyDescent="0.3">
      <c r="A30" s="548" t="s">
        <v>207</v>
      </c>
      <c r="B30" s="133" t="s">
        <v>206</v>
      </c>
      <c r="C30" s="10">
        <f t="shared" ref="C30:H30" si="10">C17</f>
        <v>0</v>
      </c>
      <c r="D30" s="10">
        <f t="shared" si="10"/>
        <v>0</v>
      </c>
      <c r="E30" s="10">
        <f t="shared" si="10"/>
        <v>0</v>
      </c>
      <c r="F30" s="10">
        <f t="shared" si="10"/>
        <v>0</v>
      </c>
      <c r="G30" s="10">
        <f t="shared" si="10"/>
        <v>0</v>
      </c>
      <c r="H30" s="10">
        <f t="shared" si="10"/>
        <v>0</v>
      </c>
      <c r="J30" s="132">
        <f t="shared" si="1"/>
        <v>0</v>
      </c>
      <c r="K30" s="132">
        <f t="shared" si="2"/>
        <v>0</v>
      </c>
      <c r="L30" s="132">
        <f t="shared" si="3"/>
        <v>0</v>
      </c>
      <c r="M30" s="132">
        <f t="shared" si="4"/>
        <v>0</v>
      </c>
      <c r="N30" s="132">
        <f t="shared" si="5"/>
        <v>0</v>
      </c>
    </row>
    <row r="31" spans="1:14" ht="13.5" customHeight="1" x14ac:dyDescent="0.3">
      <c r="A31" s="549"/>
      <c r="B31" s="134" t="s">
        <v>67</v>
      </c>
      <c r="C31" s="10">
        <f t="shared" ref="C31:H32" si="11">SUM(C18,C21,C24,C27)</f>
        <v>0</v>
      </c>
      <c r="D31" s="10">
        <f t="shared" si="11"/>
        <v>0</v>
      </c>
      <c r="E31" s="10">
        <f t="shared" si="11"/>
        <v>0</v>
      </c>
      <c r="F31" s="10">
        <f t="shared" si="11"/>
        <v>0</v>
      </c>
      <c r="G31" s="10">
        <f t="shared" si="11"/>
        <v>0</v>
      </c>
      <c r="H31" s="10">
        <f t="shared" si="11"/>
        <v>0</v>
      </c>
      <c r="J31" s="132">
        <f t="shared" si="1"/>
        <v>0</v>
      </c>
      <c r="K31" s="132">
        <f t="shared" si="2"/>
        <v>0</v>
      </c>
      <c r="L31" s="132">
        <f t="shared" si="3"/>
        <v>0</v>
      </c>
      <c r="M31" s="132">
        <f t="shared" si="4"/>
        <v>0</v>
      </c>
      <c r="N31" s="132">
        <f t="shared" si="5"/>
        <v>0</v>
      </c>
    </row>
    <row r="32" spans="1:14" x14ac:dyDescent="0.3">
      <c r="A32" s="549"/>
      <c r="B32" s="134" t="s">
        <v>93</v>
      </c>
      <c r="C32" s="10">
        <f t="shared" si="11"/>
        <v>0</v>
      </c>
      <c r="D32" s="10">
        <f t="shared" si="11"/>
        <v>0</v>
      </c>
      <c r="E32" s="10">
        <f t="shared" si="11"/>
        <v>0</v>
      </c>
      <c r="F32" s="10">
        <f t="shared" si="11"/>
        <v>0</v>
      </c>
      <c r="G32" s="10">
        <f t="shared" si="11"/>
        <v>0</v>
      </c>
      <c r="H32" s="10">
        <f t="shared" si="11"/>
        <v>0</v>
      </c>
      <c r="J32" s="132">
        <f t="shared" si="1"/>
        <v>0</v>
      </c>
      <c r="K32" s="132">
        <f t="shared" si="2"/>
        <v>0</v>
      </c>
      <c r="L32" s="132">
        <f t="shared" si="3"/>
        <v>0</v>
      </c>
      <c r="M32" s="132">
        <f t="shared" si="4"/>
        <v>0</v>
      </c>
      <c r="N32" s="132">
        <f t="shared" si="5"/>
        <v>0</v>
      </c>
    </row>
    <row r="33" spans="1:14" x14ac:dyDescent="0.3">
      <c r="A33" s="550"/>
      <c r="B33" s="64" t="s">
        <v>48</v>
      </c>
      <c r="C33" s="10">
        <f t="shared" ref="C33:H33" si="12">SUM(C31:C32)</f>
        <v>0</v>
      </c>
      <c r="D33" s="10">
        <f t="shared" si="12"/>
        <v>0</v>
      </c>
      <c r="E33" s="10">
        <f t="shared" si="12"/>
        <v>0</v>
      </c>
      <c r="F33" s="10">
        <f t="shared" si="12"/>
        <v>0</v>
      </c>
      <c r="G33" s="10">
        <f t="shared" si="12"/>
        <v>0</v>
      </c>
      <c r="H33" s="10">
        <f t="shared" si="12"/>
        <v>0</v>
      </c>
      <c r="J33" s="132">
        <f t="shared" si="1"/>
        <v>0</v>
      </c>
      <c r="K33" s="132">
        <f t="shared" si="2"/>
        <v>0</v>
      </c>
      <c r="L33" s="132">
        <f t="shared" si="3"/>
        <v>0</v>
      </c>
      <c r="M33" s="132">
        <f t="shared" si="4"/>
        <v>0</v>
      </c>
      <c r="N33" s="132">
        <f t="shared" si="5"/>
        <v>0</v>
      </c>
    </row>
    <row r="34" spans="1:14" x14ac:dyDescent="0.3">
      <c r="J34" s="132"/>
    </row>
    <row r="35" spans="1:14" x14ac:dyDescent="0.3">
      <c r="A35" s="61" t="s">
        <v>195</v>
      </c>
      <c r="B35" s="62"/>
      <c r="C35" s="62"/>
      <c r="D35" s="62"/>
      <c r="E35" s="62"/>
      <c r="F35" s="62"/>
      <c r="G35" s="62"/>
      <c r="H35" s="62"/>
      <c r="J35" s="62"/>
      <c r="K35" s="62"/>
      <c r="L35" s="62"/>
      <c r="M35" s="62"/>
      <c r="N35" s="62"/>
    </row>
    <row r="37" spans="1:14" s="22" customFormat="1" ht="37.15" customHeight="1" x14ac:dyDescent="0.3">
      <c r="A37" s="63" t="s">
        <v>46</v>
      </c>
      <c r="B37" s="63" t="s">
        <v>0</v>
      </c>
      <c r="C37" s="305" t="s">
        <v>275</v>
      </c>
      <c r="D37" s="305" t="s">
        <v>276</v>
      </c>
      <c r="E37" s="305" t="s">
        <v>277</v>
      </c>
      <c r="F37" s="305" t="s">
        <v>278</v>
      </c>
      <c r="G37" s="305" t="s">
        <v>279</v>
      </c>
      <c r="H37" s="305" t="s">
        <v>280</v>
      </c>
      <c r="I37" s="4"/>
      <c r="J37" s="305" t="s">
        <v>457</v>
      </c>
      <c r="K37" s="305" t="s">
        <v>458</v>
      </c>
      <c r="L37" s="305" t="s">
        <v>459</v>
      </c>
      <c r="M37" s="305" t="s">
        <v>460</v>
      </c>
      <c r="N37" s="305" t="s">
        <v>461</v>
      </c>
    </row>
    <row r="38" spans="1:14" x14ac:dyDescent="0.3">
      <c r="A38" s="225" t="s">
        <v>40</v>
      </c>
      <c r="B38" s="134" t="s">
        <v>181</v>
      </c>
      <c r="C38" s="136"/>
      <c r="D38" s="136"/>
      <c r="E38" s="136"/>
      <c r="F38" s="136"/>
      <c r="G38" s="136"/>
      <c r="H38" s="136"/>
      <c r="J38" s="132">
        <f t="shared" ref="J38:N41" si="13">IF(AND(ROUND(C38,0)=0,D38&gt;C38),"INF",IF(AND(ROUND(C38,0)=0,ROUND(D38,0)=0),0,(D38-C38)/C38))</f>
        <v>0</v>
      </c>
      <c r="K38" s="132">
        <f t="shared" si="13"/>
        <v>0</v>
      </c>
      <c r="L38" s="132">
        <f t="shared" si="13"/>
        <v>0</v>
      </c>
      <c r="M38" s="132">
        <f t="shared" si="13"/>
        <v>0</v>
      </c>
      <c r="N38" s="132">
        <f t="shared" si="13"/>
        <v>0</v>
      </c>
    </row>
    <row r="39" spans="1:14" x14ac:dyDescent="0.3">
      <c r="A39" s="224" t="s">
        <v>6</v>
      </c>
      <c r="B39" s="134" t="s">
        <v>181</v>
      </c>
      <c r="C39" s="136"/>
      <c r="D39" s="136"/>
      <c r="E39" s="136"/>
      <c r="F39" s="136"/>
      <c r="G39" s="136"/>
      <c r="H39" s="136"/>
      <c r="J39" s="132">
        <f t="shared" si="13"/>
        <v>0</v>
      </c>
      <c r="K39" s="132">
        <f t="shared" si="13"/>
        <v>0</v>
      </c>
      <c r="L39" s="132">
        <f t="shared" si="13"/>
        <v>0</v>
      </c>
      <c r="M39" s="132">
        <f t="shared" si="13"/>
        <v>0</v>
      </c>
      <c r="N39" s="132">
        <f t="shared" si="13"/>
        <v>0</v>
      </c>
    </row>
    <row r="40" spans="1:14" x14ac:dyDescent="0.3">
      <c r="A40" s="224" t="s">
        <v>41</v>
      </c>
      <c r="B40" s="134" t="s">
        <v>299</v>
      </c>
      <c r="C40" s="136"/>
      <c r="D40" s="136"/>
      <c r="E40" s="136"/>
      <c r="F40" s="136"/>
      <c r="G40" s="136"/>
      <c r="H40" s="136"/>
      <c r="J40" s="132">
        <f t="shared" si="13"/>
        <v>0</v>
      </c>
      <c r="K40" s="132">
        <f t="shared" si="13"/>
        <v>0</v>
      </c>
      <c r="L40" s="132">
        <f t="shared" si="13"/>
        <v>0</v>
      </c>
      <c r="M40" s="132">
        <f t="shared" si="13"/>
        <v>0</v>
      </c>
      <c r="N40" s="132">
        <f t="shared" si="13"/>
        <v>0</v>
      </c>
    </row>
    <row r="41" spans="1:14" x14ac:dyDescent="0.3">
      <c r="A41" s="224" t="s">
        <v>8</v>
      </c>
      <c r="B41" s="134" t="s">
        <v>182</v>
      </c>
      <c r="C41" s="136"/>
      <c r="D41" s="136"/>
      <c r="E41" s="136"/>
      <c r="F41" s="136"/>
      <c r="G41" s="136"/>
      <c r="H41" s="136"/>
      <c r="J41" s="132">
        <f t="shared" si="13"/>
        <v>0</v>
      </c>
      <c r="K41" s="132">
        <f t="shared" si="13"/>
        <v>0</v>
      </c>
      <c r="L41" s="132">
        <f t="shared" si="13"/>
        <v>0</v>
      </c>
      <c r="M41" s="132">
        <f t="shared" si="13"/>
        <v>0</v>
      </c>
      <c r="N41" s="132">
        <f t="shared" si="13"/>
        <v>0</v>
      </c>
    </row>
    <row r="42" spans="1:14" x14ac:dyDescent="0.3">
      <c r="B42" s="5" t="s">
        <v>183</v>
      </c>
    </row>
  </sheetData>
  <mergeCells count="5">
    <mergeCell ref="A30:A33"/>
    <mergeCell ref="A24:A26"/>
    <mergeCell ref="A27:A29"/>
    <mergeCell ref="A18:A20"/>
    <mergeCell ref="A21:A23"/>
  </mergeCells>
  <conditionalFormatting sqref="H39:H41">
    <cfRule type="containsText" dxfId="335" priority="1" operator="containsText" text="ntitulé">
      <formula>NOT(ISERROR(SEARCH("ntitulé",H39)))</formula>
    </cfRule>
    <cfRule type="containsBlanks" dxfId="334" priority="2">
      <formula>LEN(TRIM(H39))=0</formula>
    </cfRule>
  </conditionalFormatting>
  <conditionalFormatting sqref="C8:D11">
    <cfRule type="containsText" dxfId="333" priority="83" operator="containsText" text="ntitulé">
      <formula>NOT(ISERROR(SEARCH("ntitulé",C8)))</formula>
    </cfRule>
    <cfRule type="containsBlanks" dxfId="332" priority="84">
      <formula>LEN(TRIM(C8))=0</formula>
    </cfRule>
  </conditionalFormatting>
  <conditionalFormatting sqref="E8:E11">
    <cfRule type="containsText" dxfId="331" priority="81" operator="containsText" text="ntitulé">
      <formula>NOT(ISERROR(SEARCH("ntitulé",E8)))</formula>
    </cfRule>
    <cfRule type="containsBlanks" dxfId="330" priority="82">
      <formula>LEN(TRIM(E8))=0</formula>
    </cfRule>
  </conditionalFormatting>
  <conditionalFormatting sqref="F8:F11">
    <cfRule type="containsText" dxfId="329" priority="79" operator="containsText" text="ntitulé">
      <formula>NOT(ISERROR(SEARCH("ntitulé",F8)))</formula>
    </cfRule>
    <cfRule type="containsBlanks" dxfId="328" priority="80">
      <formula>LEN(TRIM(F8))=0</formula>
    </cfRule>
  </conditionalFormatting>
  <conditionalFormatting sqref="G8:G11">
    <cfRule type="containsText" dxfId="327" priority="77" operator="containsText" text="ntitulé">
      <formula>NOT(ISERROR(SEARCH("ntitulé",G8)))</formula>
    </cfRule>
    <cfRule type="containsBlanks" dxfId="326" priority="78">
      <formula>LEN(TRIM(G8))=0</formula>
    </cfRule>
  </conditionalFormatting>
  <conditionalFormatting sqref="H8:H11">
    <cfRule type="containsText" dxfId="325" priority="75" operator="containsText" text="ntitulé">
      <formula>NOT(ISERROR(SEARCH("ntitulé",H8)))</formula>
    </cfRule>
    <cfRule type="containsBlanks" dxfId="324" priority="76">
      <formula>LEN(TRIM(H8))=0</formula>
    </cfRule>
  </conditionalFormatting>
  <conditionalFormatting sqref="C17:D19">
    <cfRule type="containsText" dxfId="323" priority="73" operator="containsText" text="ntitulé">
      <formula>NOT(ISERROR(SEARCH("ntitulé",C17)))</formula>
    </cfRule>
    <cfRule type="containsBlanks" dxfId="322" priority="74">
      <formula>LEN(TRIM(C17))=0</formula>
    </cfRule>
  </conditionalFormatting>
  <conditionalFormatting sqref="C21:D22">
    <cfRule type="containsText" dxfId="321" priority="71" operator="containsText" text="ntitulé">
      <formula>NOT(ISERROR(SEARCH("ntitulé",C21)))</formula>
    </cfRule>
    <cfRule type="containsBlanks" dxfId="320" priority="72">
      <formula>LEN(TRIM(C21))=0</formula>
    </cfRule>
  </conditionalFormatting>
  <conditionalFormatting sqref="C24:D25">
    <cfRule type="containsText" dxfId="319" priority="69" operator="containsText" text="ntitulé">
      <formula>NOT(ISERROR(SEARCH("ntitulé",C24)))</formula>
    </cfRule>
    <cfRule type="containsBlanks" dxfId="318" priority="70">
      <formula>LEN(TRIM(C24))=0</formula>
    </cfRule>
  </conditionalFormatting>
  <conditionalFormatting sqref="C27:D28">
    <cfRule type="containsText" dxfId="317" priority="67" operator="containsText" text="ntitulé">
      <formula>NOT(ISERROR(SEARCH("ntitulé",C27)))</formula>
    </cfRule>
    <cfRule type="containsBlanks" dxfId="316" priority="68">
      <formula>LEN(TRIM(C27))=0</formula>
    </cfRule>
  </conditionalFormatting>
  <conditionalFormatting sqref="E17:E19">
    <cfRule type="containsText" dxfId="315" priority="63" operator="containsText" text="ntitulé">
      <formula>NOT(ISERROR(SEARCH("ntitulé",E17)))</formula>
    </cfRule>
    <cfRule type="containsBlanks" dxfId="314" priority="64">
      <formula>LEN(TRIM(E17))=0</formula>
    </cfRule>
  </conditionalFormatting>
  <conditionalFormatting sqref="E21:E22">
    <cfRule type="containsText" dxfId="313" priority="61" operator="containsText" text="ntitulé">
      <formula>NOT(ISERROR(SEARCH("ntitulé",E21)))</formula>
    </cfRule>
    <cfRule type="containsBlanks" dxfId="312" priority="62">
      <formula>LEN(TRIM(E21))=0</formula>
    </cfRule>
  </conditionalFormatting>
  <conditionalFormatting sqref="E24:E25">
    <cfRule type="containsText" dxfId="311" priority="59" operator="containsText" text="ntitulé">
      <formula>NOT(ISERROR(SEARCH("ntitulé",E24)))</formula>
    </cfRule>
    <cfRule type="containsBlanks" dxfId="310" priority="60">
      <formula>LEN(TRIM(E24))=0</formula>
    </cfRule>
  </conditionalFormatting>
  <conditionalFormatting sqref="E27:E28">
    <cfRule type="containsText" dxfId="309" priority="57" operator="containsText" text="ntitulé">
      <formula>NOT(ISERROR(SEARCH("ntitulé",E27)))</formula>
    </cfRule>
    <cfRule type="containsBlanks" dxfId="308" priority="58">
      <formula>LEN(TRIM(E27))=0</formula>
    </cfRule>
  </conditionalFormatting>
  <conditionalFormatting sqref="F17:F19">
    <cfRule type="containsText" dxfId="307" priority="53" operator="containsText" text="ntitulé">
      <formula>NOT(ISERROR(SEARCH("ntitulé",F17)))</formula>
    </cfRule>
    <cfRule type="containsBlanks" dxfId="306" priority="54">
      <formula>LEN(TRIM(F17))=0</formula>
    </cfRule>
  </conditionalFormatting>
  <conditionalFormatting sqref="F21:F22">
    <cfRule type="containsText" dxfId="305" priority="51" operator="containsText" text="ntitulé">
      <formula>NOT(ISERROR(SEARCH("ntitulé",F21)))</formula>
    </cfRule>
    <cfRule type="containsBlanks" dxfId="304" priority="52">
      <formula>LEN(TRIM(F21))=0</formula>
    </cfRule>
  </conditionalFormatting>
  <conditionalFormatting sqref="F24:F25">
    <cfRule type="containsText" dxfId="303" priority="49" operator="containsText" text="ntitulé">
      <formula>NOT(ISERROR(SEARCH("ntitulé",F24)))</formula>
    </cfRule>
    <cfRule type="containsBlanks" dxfId="302" priority="50">
      <formula>LEN(TRIM(F24))=0</formula>
    </cfRule>
  </conditionalFormatting>
  <conditionalFormatting sqref="F27:F28">
    <cfRule type="containsText" dxfId="301" priority="47" operator="containsText" text="ntitulé">
      <formula>NOT(ISERROR(SEARCH("ntitulé",F27)))</formula>
    </cfRule>
    <cfRule type="containsBlanks" dxfId="300" priority="48">
      <formula>LEN(TRIM(F27))=0</formula>
    </cfRule>
  </conditionalFormatting>
  <conditionalFormatting sqref="G17:G19">
    <cfRule type="containsText" dxfId="299" priority="43" operator="containsText" text="ntitulé">
      <formula>NOT(ISERROR(SEARCH("ntitulé",G17)))</formula>
    </cfRule>
    <cfRule type="containsBlanks" dxfId="298" priority="44">
      <formula>LEN(TRIM(G17))=0</formula>
    </cfRule>
  </conditionalFormatting>
  <conditionalFormatting sqref="G21:G22">
    <cfRule type="containsText" dxfId="297" priority="41" operator="containsText" text="ntitulé">
      <formula>NOT(ISERROR(SEARCH("ntitulé",G21)))</formula>
    </cfRule>
    <cfRule type="containsBlanks" dxfId="296" priority="42">
      <formula>LEN(TRIM(G21))=0</formula>
    </cfRule>
  </conditionalFormatting>
  <conditionalFormatting sqref="G24:G25">
    <cfRule type="containsText" dxfId="295" priority="39" operator="containsText" text="ntitulé">
      <formula>NOT(ISERROR(SEARCH("ntitulé",G24)))</formula>
    </cfRule>
    <cfRule type="containsBlanks" dxfId="294" priority="40">
      <formula>LEN(TRIM(G24))=0</formula>
    </cfRule>
  </conditionalFormatting>
  <conditionalFormatting sqref="G27:G28">
    <cfRule type="containsText" dxfId="293" priority="37" operator="containsText" text="ntitulé">
      <formula>NOT(ISERROR(SEARCH("ntitulé",G27)))</formula>
    </cfRule>
    <cfRule type="containsBlanks" dxfId="292" priority="38">
      <formula>LEN(TRIM(G27))=0</formula>
    </cfRule>
  </conditionalFormatting>
  <conditionalFormatting sqref="H17:H19">
    <cfRule type="containsText" dxfId="291" priority="33" operator="containsText" text="ntitulé">
      <formula>NOT(ISERROR(SEARCH("ntitulé",H17)))</formula>
    </cfRule>
    <cfRule type="containsBlanks" dxfId="290" priority="34">
      <formula>LEN(TRIM(H17))=0</formula>
    </cfRule>
  </conditionalFormatting>
  <conditionalFormatting sqref="H21:H22">
    <cfRule type="containsText" dxfId="289" priority="31" operator="containsText" text="ntitulé">
      <formula>NOT(ISERROR(SEARCH("ntitulé",H21)))</formula>
    </cfRule>
    <cfRule type="containsBlanks" dxfId="288" priority="32">
      <formula>LEN(TRIM(H21))=0</formula>
    </cfRule>
  </conditionalFormatting>
  <conditionalFormatting sqref="H24:H25">
    <cfRule type="containsText" dxfId="287" priority="29" operator="containsText" text="ntitulé">
      <formula>NOT(ISERROR(SEARCH("ntitulé",H24)))</formula>
    </cfRule>
    <cfRule type="containsBlanks" dxfId="286" priority="30">
      <formula>LEN(TRIM(H24))=0</formula>
    </cfRule>
  </conditionalFormatting>
  <conditionalFormatting sqref="H27:H28">
    <cfRule type="containsText" dxfId="285" priority="27" operator="containsText" text="ntitulé">
      <formula>NOT(ISERROR(SEARCH("ntitulé",H27)))</formula>
    </cfRule>
    <cfRule type="containsBlanks" dxfId="284" priority="28">
      <formula>LEN(TRIM(H27))=0</formula>
    </cfRule>
  </conditionalFormatting>
  <conditionalFormatting sqref="C38">
    <cfRule type="containsText" dxfId="283" priority="23" operator="containsText" text="ntitulé">
      <formula>NOT(ISERROR(SEARCH("ntitulé",C38)))</formula>
    </cfRule>
    <cfRule type="containsBlanks" dxfId="282" priority="24">
      <formula>LEN(TRIM(C38))=0</formula>
    </cfRule>
  </conditionalFormatting>
  <conditionalFormatting sqref="C39:C41">
    <cfRule type="containsText" dxfId="281" priority="21" operator="containsText" text="ntitulé">
      <formula>NOT(ISERROR(SEARCH("ntitulé",C39)))</formula>
    </cfRule>
    <cfRule type="containsBlanks" dxfId="280" priority="22">
      <formula>LEN(TRIM(C39))=0</formula>
    </cfRule>
  </conditionalFormatting>
  <conditionalFormatting sqref="D38">
    <cfRule type="containsText" dxfId="279" priority="19" operator="containsText" text="ntitulé">
      <formula>NOT(ISERROR(SEARCH("ntitulé",D38)))</formula>
    </cfRule>
    <cfRule type="containsBlanks" dxfId="278" priority="20">
      <formula>LEN(TRIM(D38))=0</formula>
    </cfRule>
  </conditionalFormatting>
  <conditionalFormatting sqref="D39:D41">
    <cfRule type="containsText" dxfId="277" priority="17" operator="containsText" text="ntitulé">
      <formula>NOT(ISERROR(SEARCH("ntitulé",D39)))</formula>
    </cfRule>
    <cfRule type="containsBlanks" dxfId="276" priority="18">
      <formula>LEN(TRIM(D39))=0</formula>
    </cfRule>
  </conditionalFormatting>
  <conditionalFormatting sqref="E38">
    <cfRule type="containsText" dxfId="275" priority="15" operator="containsText" text="ntitulé">
      <formula>NOT(ISERROR(SEARCH("ntitulé",E38)))</formula>
    </cfRule>
    <cfRule type="containsBlanks" dxfId="274" priority="16">
      <formula>LEN(TRIM(E38))=0</formula>
    </cfRule>
  </conditionalFormatting>
  <conditionalFormatting sqref="E39:E41">
    <cfRule type="containsText" dxfId="273" priority="13" operator="containsText" text="ntitulé">
      <formula>NOT(ISERROR(SEARCH("ntitulé",E39)))</formula>
    </cfRule>
    <cfRule type="containsBlanks" dxfId="272" priority="14">
      <formula>LEN(TRIM(E39))=0</formula>
    </cfRule>
  </conditionalFormatting>
  <conditionalFormatting sqref="F38">
    <cfRule type="containsText" dxfId="271" priority="11" operator="containsText" text="ntitulé">
      <formula>NOT(ISERROR(SEARCH("ntitulé",F38)))</formula>
    </cfRule>
    <cfRule type="containsBlanks" dxfId="270" priority="12">
      <formula>LEN(TRIM(F38))=0</formula>
    </cfRule>
  </conditionalFormatting>
  <conditionalFormatting sqref="F39:F41">
    <cfRule type="containsText" dxfId="269" priority="9" operator="containsText" text="ntitulé">
      <formula>NOT(ISERROR(SEARCH("ntitulé",F39)))</formula>
    </cfRule>
    <cfRule type="containsBlanks" dxfId="268" priority="10">
      <formula>LEN(TRIM(F39))=0</formula>
    </cfRule>
  </conditionalFormatting>
  <conditionalFormatting sqref="G38">
    <cfRule type="containsText" dxfId="267" priority="7" operator="containsText" text="ntitulé">
      <formula>NOT(ISERROR(SEARCH("ntitulé",G38)))</formula>
    </cfRule>
    <cfRule type="containsBlanks" dxfId="266" priority="8">
      <formula>LEN(TRIM(G38))=0</formula>
    </cfRule>
  </conditionalFormatting>
  <conditionalFormatting sqref="G39:G41">
    <cfRule type="containsText" dxfId="265" priority="5" operator="containsText" text="ntitulé">
      <formula>NOT(ISERROR(SEARCH("ntitulé",G39)))</formula>
    </cfRule>
    <cfRule type="containsBlanks" dxfId="264" priority="6">
      <formula>LEN(TRIM(G39))=0</formula>
    </cfRule>
  </conditionalFormatting>
  <conditionalFormatting sqref="H38">
    <cfRule type="containsText" dxfId="263" priority="3" operator="containsText" text="ntitulé">
      <formula>NOT(ISERROR(SEARCH("ntitulé",H38)))</formula>
    </cfRule>
    <cfRule type="containsBlanks" dxfId="262" priority="4">
      <formula>LEN(TRIM(H38))=0</formula>
    </cfRule>
  </conditionalFormatting>
  <pageMargins left="0.7" right="0.7" top="0.75" bottom="0.75" header="0.3" footer="0.3"/>
  <pageSetup paperSize="9" scale="65"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2:W50"/>
  <sheetViews>
    <sheetView showGridLines="0" zoomScale="85" zoomScaleNormal="85" workbookViewId="0">
      <selection activeCell="A2" sqref="A2"/>
    </sheetView>
  </sheetViews>
  <sheetFormatPr baseColWidth="10" defaultColWidth="9.140625" defaultRowHeight="14.25" x14ac:dyDescent="0.2"/>
  <cols>
    <col min="1" max="2" width="2.7109375" style="83" customWidth="1"/>
    <col min="3" max="3" width="1.7109375" style="83" customWidth="1"/>
    <col min="4" max="5" width="5.7109375" style="83" customWidth="1"/>
    <col min="6" max="6" width="8.42578125" style="83" customWidth="1"/>
    <col min="7" max="7" width="7.7109375" style="83" customWidth="1"/>
    <col min="8" max="8" width="20.7109375" style="83" customWidth="1"/>
    <col min="9" max="9" width="18" style="83" customWidth="1"/>
    <col min="10" max="10" width="13.7109375" style="83" customWidth="1"/>
    <col min="11" max="11" width="7.7109375" style="83" customWidth="1"/>
    <col min="12" max="17" width="14.7109375" style="84" customWidth="1"/>
    <col min="18" max="19" width="13" style="84" customWidth="1"/>
    <col min="20" max="20" width="15.85546875" style="83" customWidth="1"/>
    <col min="21" max="21" width="2.7109375" style="83" customWidth="1"/>
    <col min="22" max="22" width="1.7109375" style="83" customWidth="1"/>
    <col min="23" max="23" width="9.140625" style="83" hidden="1" customWidth="1"/>
    <col min="24" max="16384" width="9.140625" style="83"/>
  </cols>
  <sheetData>
    <row r="2" spans="1:23" s="4" customFormat="1" ht="29.45" customHeight="1" x14ac:dyDescent="0.3">
      <c r="A2" s="35" t="str">
        <f>TAB00!B46&amp;" : "&amp;TAB00!C46</f>
        <v>TAB4.1.1 : Tarifs de prélèvement 2024</v>
      </c>
      <c r="B2" s="40"/>
      <c r="C2" s="40"/>
      <c r="D2" s="40"/>
      <c r="E2" s="40"/>
      <c r="F2" s="40"/>
      <c r="G2" s="40"/>
      <c r="H2" s="40"/>
      <c r="I2" s="40"/>
      <c r="J2" s="40"/>
      <c r="K2" s="40"/>
      <c r="L2" s="40"/>
      <c r="M2" s="40"/>
      <c r="N2" s="40"/>
      <c r="O2" s="40"/>
      <c r="P2" s="40"/>
      <c r="Q2" s="40"/>
      <c r="R2" s="40"/>
      <c r="S2" s="40"/>
      <c r="T2" s="40"/>
    </row>
    <row r="4" spans="1:23" ht="15" x14ac:dyDescent="0.25">
      <c r="B4" s="205"/>
      <c r="C4" s="205"/>
      <c r="D4" s="205"/>
      <c r="E4" s="205"/>
      <c r="F4" s="205"/>
      <c r="G4" s="205"/>
      <c r="H4" s="205"/>
      <c r="I4" s="205"/>
      <c r="J4" s="205"/>
      <c r="K4" s="205"/>
      <c r="L4" s="205"/>
      <c r="M4" s="205"/>
      <c r="N4" s="205"/>
      <c r="O4" s="259"/>
      <c r="P4" s="205"/>
      <c r="Q4" s="205"/>
      <c r="R4" s="205"/>
      <c r="S4" s="205"/>
      <c r="T4" s="205"/>
      <c r="U4" s="205"/>
      <c r="V4" s="205"/>
      <c r="W4" s="205"/>
    </row>
    <row r="5" spans="1:23" x14ac:dyDescent="0.2">
      <c r="B5" s="85"/>
      <c r="C5" s="86"/>
      <c r="D5" s="86"/>
      <c r="E5" s="86"/>
      <c r="F5" s="86"/>
      <c r="G5" s="86"/>
      <c r="H5" s="86"/>
      <c r="I5" s="86"/>
      <c r="J5" s="86"/>
      <c r="K5" s="86"/>
      <c r="L5" s="87"/>
      <c r="M5" s="87"/>
      <c r="N5" s="87"/>
      <c r="O5" s="87"/>
      <c r="P5" s="87"/>
      <c r="Q5" s="87"/>
      <c r="R5" s="87"/>
      <c r="S5" s="87"/>
      <c r="T5" s="87"/>
      <c r="U5" s="88"/>
      <c r="V5" s="209"/>
      <c r="W5" s="209"/>
    </row>
    <row r="6" spans="1:23" ht="15.75" x14ac:dyDescent="0.25">
      <c r="B6" s="94"/>
      <c r="C6" s="586" t="s">
        <v>109</v>
      </c>
      <c r="D6" s="586"/>
      <c r="E6" s="586"/>
      <c r="F6" s="586"/>
      <c r="G6" s="586"/>
      <c r="H6" s="586"/>
      <c r="I6" s="586"/>
      <c r="J6" s="582" t="s">
        <v>300</v>
      </c>
      <c r="K6" s="582"/>
      <c r="L6" s="582"/>
      <c r="M6" s="582"/>
      <c r="N6" s="582"/>
      <c r="O6" s="583" t="s">
        <v>253</v>
      </c>
      <c r="P6" s="583"/>
      <c r="Q6" s="583"/>
      <c r="R6" s="583"/>
      <c r="S6" s="583"/>
      <c r="T6" s="583"/>
      <c r="U6" s="95"/>
      <c r="V6" s="210"/>
      <c r="W6" s="210"/>
    </row>
    <row r="7" spans="1:23" ht="15.75" x14ac:dyDescent="0.25">
      <c r="B7" s="94"/>
      <c r="C7" s="89"/>
      <c r="D7" s="310"/>
      <c r="E7" s="89"/>
      <c r="F7" s="89"/>
      <c r="G7" s="89"/>
      <c r="H7" s="89"/>
      <c r="I7" s="89"/>
      <c r="J7" s="89"/>
      <c r="K7" s="89"/>
      <c r="L7" s="311"/>
      <c r="M7" s="311"/>
      <c r="N7" s="311"/>
      <c r="O7" s="311"/>
      <c r="P7" s="311"/>
      <c r="Q7" s="311"/>
      <c r="R7" s="311"/>
      <c r="S7" s="311"/>
      <c r="T7" s="311"/>
      <c r="U7" s="95"/>
      <c r="V7" s="210"/>
      <c r="W7" s="210"/>
    </row>
    <row r="8" spans="1:23" x14ac:dyDescent="0.2">
      <c r="B8" s="94"/>
      <c r="C8" s="584" t="s">
        <v>110</v>
      </c>
      <c r="D8" s="584"/>
      <c r="E8" s="584"/>
      <c r="F8" s="584"/>
      <c r="G8" s="585" t="s">
        <v>338</v>
      </c>
      <c r="H8" s="585"/>
      <c r="I8" s="312"/>
      <c r="J8" s="89"/>
      <c r="K8" s="89"/>
      <c r="L8" s="311"/>
      <c r="M8" s="311"/>
      <c r="N8" s="311"/>
      <c r="O8" s="311"/>
      <c r="P8" s="311"/>
      <c r="Q8" s="311"/>
      <c r="R8" s="311"/>
      <c r="S8" s="311"/>
      <c r="T8" s="311"/>
      <c r="U8" s="95"/>
      <c r="V8" s="210"/>
      <c r="W8" s="210"/>
    </row>
    <row r="9" spans="1:23" ht="15" thickBot="1" x14ac:dyDescent="0.25">
      <c r="B9" s="94"/>
      <c r="C9" s="89"/>
      <c r="D9" s="313"/>
      <c r="E9" s="89"/>
      <c r="F9" s="89"/>
      <c r="G9" s="89"/>
      <c r="H9" s="89"/>
      <c r="I9" s="89"/>
      <c r="J9" s="89"/>
      <c r="K9" s="89"/>
      <c r="L9" s="100"/>
      <c r="M9" s="100"/>
      <c r="N9" s="100"/>
      <c r="O9" s="100"/>
      <c r="P9" s="100"/>
      <c r="Q9" s="100"/>
      <c r="R9" s="100"/>
      <c r="S9" s="100"/>
      <c r="T9" s="100"/>
      <c r="U9" s="95"/>
      <c r="V9" s="209"/>
      <c r="W9" s="209"/>
    </row>
    <row r="10" spans="1:23" s="260" customFormat="1" ht="15" thickBot="1" x14ac:dyDescent="0.25">
      <c r="B10" s="94"/>
      <c r="C10" s="314"/>
      <c r="D10" s="315"/>
      <c r="E10" s="315"/>
      <c r="F10" s="315"/>
      <c r="G10" s="315"/>
      <c r="H10" s="315"/>
      <c r="I10" s="315"/>
      <c r="J10" s="316"/>
      <c r="K10" s="317" t="s">
        <v>97</v>
      </c>
      <c r="L10" s="580" t="s">
        <v>5</v>
      </c>
      <c r="M10" s="581"/>
      <c r="N10" s="580" t="s">
        <v>6</v>
      </c>
      <c r="O10" s="581"/>
      <c r="P10" s="580" t="s">
        <v>7</v>
      </c>
      <c r="Q10" s="581"/>
      <c r="R10" s="580" t="s">
        <v>8</v>
      </c>
      <c r="S10" s="574"/>
      <c r="T10" s="581"/>
      <c r="U10" s="95"/>
      <c r="V10" s="261"/>
      <c r="W10" s="261"/>
    </row>
    <row r="11" spans="1:23" ht="36" customHeight="1" thickBot="1" x14ac:dyDescent="0.25">
      <c r="B11" s="94"/>
      <c r="C11" s="68"/>
      <c r="D11" s="89"/>
      <c r="E11" s="89"/>
      <c r="F11" s="89"/>
      <c r="G11" s="89"/>
      <c r="H11" s="89"/>
      <c r="I11" s="89"/>
      <c r="J11" s="70"/>
      <c r="K11" s="320"/>
      <c r="L11" s="576" t="s">
        <v>301</v>
      </c>
      <c r="M11" s="578" t="s">
        <v>302</v>
      </c>
      <c r="N11" s="576" t="s">
        <v>301</v>
      </c>
      <c r="O11" s="578" t="s">
        <v>302</v>
      </c>
      <c r="P11" s="576" t="s">
        <v>301</v>
      </c>
      <c r="Q11" s="572" t="s">
        <v>302</v>
      </c>
      <c r="R11" s="574" t="s">
        <v>301</v>
      </c>
      <c r="S11" s="575"/>
      <c r="T11" s="321" t="s">
        <v>302</v>
      </c>
      <c r="U11" s="95"/>
      <c r="V11" s="209"/>
      <c r="W11" s="209"/>
    </row>
    <row r="12" spans="1:23" ht="63.75" customHeight="1" thickBot="1" x14ac:dyDescent="0.25">
      <c r="B12" s="94"/>
      <c r="C12" s="68"/>
      <c r="D12" s="89"/>
      <c r="E12" s="89"/>
      <c r="F12" s="89"/>
      <c r="G12" s="89"/>
      <c r="H12" s="89"/>
      <c r="I12" s="89"/>
      <c r="J12" s="70"/>
      <c r="K12" s="320"/>
      <c r="L12" s="577"/>
      <c r="M12" s="579"/>
      <c r="N12" s="577"/>
      <c r="O12" s="579"/>
      <c r="P12" s="577"/>
      <c r="Q12" s="573"/>
      <c r="R12" s="322" t="s">
        <v>303</v>
      </c>
      <c r="S12" s="322" t="s">
        <v>304</v>
      </c>
      <c r="T12" s="323" t="s">
        <v>305</v>
      </c>
      <c r="U12" s="95"/>
      <c r="V12" s="209"/>
      <c r="W12" s="209"/>
    </row>
    <row r="13" spans="1:23" ht="15" thickBot="1" x14ac:dyDescent="0.25">
      <c r="B13" s="94"/>
      <c r="C13" s="68"/>
      <c r="D13" s="89"/>
      <c r="E13" s="89"/>
      <c r="F13" s="89"/>
      <c r="G13" s="89"/>
      <c r="H13" s="89"/>
      <c r="I13" s="89"/>
      <c r="J13" s="70"/>
      <c r="K13" s="320"/>
      <c r="L13" s="324"/>
      <c r="M13" s="66"/>
      <c r="N13" s="322"/>
      <c r="O13" s="66"/>
      <c r="P13" s="322"/>
      <c r="Q13" s="66"/>
      <c r="R13" s="322"/>
      <c r="S13" s="325"/>
      <c r="T13" s="66"/>
      <c r="U13" s="95"/>
      <c r="V13" s="209"/>
      <c r="W13" s="209"/>
    </row>
    <row r="14" spans="1:23" x14ac:dyDescent="0.2">
      <c r="B14" s="94"/>
      <c r="C14" s="68"/>
      <c r="D14" s="326" t="s">
        <v>11</v>
      </c>
      <c r="E14" s="326"/>
      <c r="F14" s="326"/>
      <c r="G14" s="326"/>
      <c r="H14" s="89"/>
      <c r="I14" s="89"/>
      <c r="J14" s="70"/>
      <c r="K14" s="89"/>
      <c r="L14" s="327"/>
      <c r="M14" s="328"/>
      <c r="N14" s="327"/>
      <c r="O14" s="328"/>
      <c r="P14" s="327"/>
      <c r="Q14" s="328"/>
      <c r="R14" s="327"/>
      <c r="S14" s="127"/>
      <c r="T14" s="70"/>
      <c r="U14" s="95"/>
      <c r="V14" s="209"/>
      <c r="W14" s="209"/>
    </row>
    <row r="15" spans="1:23" x14ac:dyDescent="0.2">
      <c r="B15" s="94"/>
      <c r="C15" s="68"/>
      <c r="D15" s="326"/>
      <c r="E15" s="326" t="s">
        <v>12</v>
      </c>
      <c r="F15" s="326"/>
      <c r="G15" s="326"/>
      <c r="H15" s="89"/>
      <c r="I15" s="89"/>
      <c r="J15" s="70"/>
      <c r="K15" s="89"/>
      <c r="L15" s="329"/>
      <c r="M15" s="330"/>
      <c r="N15" s="329"/>
      <c r="O15" s="330"/>
      <c r="P15" s="329"/>
      <c r="Q15" s="330"/>
      <c r="R15" s="89"/>
      <c r="S15" s="89"/>
      <c r="T15" s="70"/>
      <c r="U15" s="95"/>
      <c r="V15" s="209"/>
      <c r="W15" s="209"/>
    </row>
    <row r="16" spans="1:23" x14ac:dyDescent="0.2">
      <c r="B16" s="94"/>
      <c r="C16" s="68"/>
      <c r="D16" s="89"/>
      <c r="E16" s="89"/>
      <c r="F16" s="331" t="s">
        <v>306</v>
      </c>
      <c r="G16" s="332"/>
      <c r="H16" s="89"/>
      <c r="I16" s="89"/>
      <c r="J16" s="89"/>
      <c r="K16" s="333"/>
      <c r="L16" s="334"/>
      <c r="M16" s="335"/>
      <c r="N16" s="334"/>
      <c r="O16" s="335"/>
      <c r="P16" s="334"/>
      <c r="Q16" s="335"/>
      <c r="R16" s="334"/>
      <c r="S16" s="336"/>
      <c r="T16" s="335"/>
      <c r="U16" s="95"/>
      <c r="V16" s="209"/>
      <c r="W16" s="209"/>
    </row>
    <row r="17" spans="2:23" x14ac:dyDescent="0.2">
      <c r="B17" s="94"/>
      <c r="C17" s="68"/>
      <c r="D17" s="89"/>
      <c r="E17" s="89"/>
      <c r="F17" s="331"/>
      <c r="G17" s="72" t="s">
        <v>307</v>
      </c>
      <c r="H17" s="337"/>
      <c r="I17" s="337"/>
      <c r="J17" s="337" t="s">
        <v>308</v>
      </c>
      <c r="K17" s="124" t="s">
        <v>309</v>
      </c>
      <c r="L17" s="338" t="s">
        <v>99</v>
      </c>
      <c r="M17" s="339" t="s">
        <v>310</v>
      </c>
      <c r="N17" s="338" t="s">
        <v>99</v>
      </c>
      <c r="O17" s="339" t="s">
        <v>310</v>
      </c>
      <c r="P17" s="338" t="s">
        <v>99</v>
      </c>
      <c r="Q17" s="339" t="s">
        <v>310</v>
      </c>
      <c r="R17" s="338" t="s">
        <v>99</v>
      </c>
      <c r="S17" s="340" t="s">
        <v>310</v>
      </c>
      <c r="T17" s="339" t="s">
        <v>310</v>
      </c>
      <c r="U17" s="95"/>
      <c r="V17" s="209"/>
      <c r="W17" s="209"/>
    </row>
    <row r="18" spans="2:23" x14ac:dyDescent="0.2">
      <c r="B18" s="94"/>
      <c r="C18" s="68"/>
      <c r="D18" s="89"/>
      <c r="E18" s="89"/>
      <c r="F18" s="89"/>
      <c r="G18" s="72" t="s">
        <v>311</v>
      </c>
      <c r="H18" s="337"/>
      <c r="I18" s="337"/>
      <c r="J18" s="337" t="s">
        <v>308</v>
      </c>
      <c r="K18" s="124" t="s">
        <v>309</v>
      </c>
      <c r="L18" s="338" t="s">
        <v>99</v>
      </c>
      <c r="M18" s="339" t="s">
        <v>310</v>
      </c>
      <c r="N18" s="338" t="s">
        <v>99</v>
      </c>
      <c r="O18" s="339" t="s">
        <v>310</v>
      </c>
      <c r="P18" s="338" t="s">
        <v>99</v>
      </c>
      <c r="Q18" s="339" t="s">
        <v>310</v>
      </c>
      <c r="R18" s="338" t="s">
        <v>99</v>
      </c>
      <c r="S18" s="340" t="s">
        <v>310</v>
      </c>
      <c r="T18" s="339" t="s">
        <v>310</v>
      </c>
      <c r="U18" s="95"/>
      <c r="V18" s="209"/>
      <c r="W18" s="209"/>
    </row>
    <row r="19" spans="2:23" x14ac:dyDescent="0.2">
      <c r="B19" s="94"/>
      <c r="C19" s="68"/>
      <c r="D19" s="89"/>
      <c r="E19" s="89"/>
      <c r="F19" s="331" t="s">
        <v>312</v>
      </c>
      <c r="G19" s="326"/>
      <c r="H19" s="326"/>
      <c r="I19" s="89"/>
      <c r="J19" s="89"/>
      <c r="K19" s="124"/>
      <c r="L19" s="341"/>
      <c r="M19" s="342"/>
      <c r="N19" s="341"/>
      <c r="O19" s="342"/>
      <c r="P19" s="341"/>
      <c r="Q19" s="342"/>
      <c r="R19" s="341"/>
      <c r="S19" s="340"/>
      <c r="T19" s="342"/>
      <c r="U19" s="95"/>
      <c r="V19" s="209"/>
      <c r="W19" s="209"/>
    </row>
    <row r="20" spans="2:23" x14ac:dyDescent="0.2">
      <c r="B20" s="94"/>
      <c r="C20" s="68"/>
      <c r="D20" s="89"/>
      <c r="E20" s="89"/>
      <c r="F20" s="89"/>
      <c r="G20" s="337" t="s">
        <v>313</v>
      </c>
      <c r="H20" s="343"/>
      <c r="I20" s="337"/>
      <c r="J20" s="73" t="s">
        <v>308</v>
      </c>
      <c r="K20" s="124" t="s">
        <v>98</v>
      </c>
      <c r="L20" s="338" t="s">
        <v>310</v>
      </c>
      <c r="M20" s="339" t="s">
        <v>310</v>
      </c>
      <c r="N20" s="338" t="s">
        <v>310</v>
      </c>
      <c r="O20" s="339" t="s">
        <v>310</v>
      </c>
      <c r="P20" s="338" t="s">
        <v>310</v>
      </c>
      <c r="Q20" s="339" t="s">
        <v>310</v>
      </c>
      <c r="R20" s="344" t="s">
        <v>310</v>
      </c>
      <c r="S20" s="340">
        <v>0</v>
      </c>
      <c r="T20" s="339" t="s">
        <v>310</v>
      </c>
      <c r="U20" s="95"/>
      <c r="V20" s="209"/>
      <c r="W20" s="209"/>
    </row>
    <row r="21" spans="2:23" x14ac:dyDescent="0.2">
      <c r="B21" s="94"/>
      <c r="C21" s="68"/>
      <c r="D21" s="89"/>
      <c r="E21" s="89"/>
      <c r="F21" s="89"/>
      <c r="G21" s="77" t="s">
        <v>314</v>
      </c>
      <c r="H21" s="345"/>
      <c r="I21" s="77"/>
      <c r="J21" s="346" t="s">
        <v>308</v>
      </c>
      <c r="K21" s="124" t="s">
        <v>98</v>
      </c>
      <c r="L21" s="338" t="s">
        <v>310</v>
      </c>
      <c r="M21" s="339" t="s">
        <v>310</v>
      </c>
      <c r="N21" s="338" t="s">
        <v>310</v>
      </c>
      <c r="O21" s="339" t="s">
        <v>310</v>
      </c>
      <c r="P21" s="338" t="s">
        <v>310</v>
      </c>
      <c r="Q21" s="339" t="s">
        <v>310</v>
      </c>
      <c r="R21" s="344" t="s">
        <v>310</v>
      </c>
      <c r="S21" s="340" t="s">
        <v>99</v>
      </c>
      <c r="T21" s="339" t="s">
        <v>310</v>
      </c>
      <c r="U21" s="95"/>
      <c r="V21" s="209"/>
      <c r="W21" s="209"/>
    </row>
    <row r="22" spans="2:23" x14ac:dyDescent="0.2">
      <c r="B22" s="94"/>
      <c r="C22" s="68"/>
      <c r="D22" s="89"/>
      <c r="E22" s="326" t="s">
        <v>315</v>
      </c>
      <c r="F22" s="331"/>
      <c r="G22" s="89"/>
      <c r="H22" s="89"/>
      <c r="I22" s="89"/>
      <c r="J22" s="89"/>
      <c r="K22" s="124"/>
      <c r="L22" s="341"/>
      <c r="M22" s="342"/>
      <c r="N22" s="341"/>
      <c r="O22" s="342"/>
      <c r="P22" s="341"/>
      <c r="Q22" s="342"/>
      <c r="R22" s="341"/>
      <c r="S22" s="340"/>
      <c r="T22" s="342"/>
      <c r="U22" s="95"/>
      <c r="V22" s="209"/>
      <c r="W22" s="209"/>
    </row>
    <row r="23" spans="2:23" x14ac:dyDescent="0.2">
      <c r="B23" s="94"/>
      <c r="C23" s="68"/>
      <c r="D23" s="89"/>
      <c r="E23" s="89"/>
      <c r="F23" s="331"/>
      <c r="G23" s="72" t="s">
        <v>100</v>
      </c>
      <c r="H23" s="337"/>
      <c r="I23" s="337"/>
      <c r="J23" s="73" t="s">
        <v>316</v>
      </c>
      <c r="K23" s="347" t="s">
        <v>317</v>
      </c>
      <c r="L23" s="338" t="s">
        <v>310</v>
      </c>
      <c r="M23" s="339" t="s">
        <v>310</v>
      </c>
      <c r="N23" s="338" t="s">
        <v>310</v>
      </c>
      <c r="O23" s="339" t="s">
        <v>310</v>
      </c>
      <c r="P23" s="338" t="s">
        <v>310</v>
      </c>
      <c r="Q23" s="339" t="s">
        <v>310</v>
      </c>
      <c r="R23" s="344" t="s">
        <v>310</v>
      </c>
      <c r="S23" s="340" t="s">
        <v>310</v>
      </c>
      <c r="T23" s="339" t="s">
        <v>99</v>
      </c>
      <c r="U23" s="95"/>
      <c r="V23" s="209"/>
      <c r="W23" s="209"/>
    </row>
    <row r="24" spans="2:23" x14ac:dyDescent="0.2">
      <c r="B24" s="94"/>
      <c r="C24" s="68"/>
      <c r="D24" s="89"/>
      <c r="E24" s="326" t="s">
        <v>318</v>
      </c>
      <c r="F24" s="331"/>
      <c r="G24" s="348"/>
      <c r="H24" s="349"/>
      <c r="I24" s="349"/>
      <c r="J24" s="337" t="s">
        <v>319</v>
      </c>
      <c r="K24" s="124" t="s">
        <v>320</v>
      </c>
      <c r="L24" s="566" t="s">
        <v>99</v>
      </c>
      <c r="M24" s="567"/>
      <c r="N24" s="566" t="s">
        <v>99</v>
      </c>
      <c r="O24" s="567"/>
      <c r="P24" s="566" t="s">
        <v>99</v>
      </c>
      <c r="Q24" s="567"/>
      <c r="R24" s="566" t="s">
        <v>99</v>
      </c>
      <c r="S24" s="568"/>
      <c r="T24" s="567"/>
      <c r="U24" s="95"/>
      <c r="V24" s="209"/>
      <c r="W24" s="209"/>
    </row>
    <row r="25" spans="2:23" x14ac:dyDescent="0.2">
      <c r="B25" s="94"/>
      <c r="C25" s="68"/>
      <c r="D25" s="89"/>
      <c r="E25" s="326" t="s">
        <v>321</v>
      </c>
      <c r="F25" s="332"/>
      <c r="G25" s="89"/>
      <c r="H25" s="89"/>
      <c r="I25" s="89"/>
      <c r="J25" s="70"/>
      <c r="K25" s="353"/>
      <c r="L25" s="354"/>
      <c r="M25" s="355"/>
      <c r="N25" s="354"/>
      <c r="O25" s="355"/>
      <c r="P25" s="354"/>
      <c r="Q25" s="355"/>
      <c r="R25" s="356"/>
      <c r="S25" s="356"/>
      <c r="T25" s="357"/>
      <c r="U25" s="95"/>
      <c r="V25" s="209"/>
      <c r="W25" s="209"/>
    </row>
    <row r="26" spans="2:23" x14ac:dyDescent="0.2">
      <c r="B26" s="94"/>
      <c r="C26" s="68"/>
      <c r="D26" s="89"/>
      <c r="E26" s="326"/>
      <c r="F26" s="331" t="s">
        <v>322</v>
      </c>
      <c r="G26" s="89"/>
      <c r="H26" s="89"/>
      <c r="I26" s="89"/>
      <c r="J26" s="70"/>
      <c r="K26" s="358"/>
      <c r="L26" s="359"/>
      <c r="M26" s="360"/>
      <c r="N26" s="359"/>
      <c r="O26" s="360"/>
      <c r="P26" s="359"/>
      <c r="Q26" s="360"/>
      <c r="R26" s="359"/>
      <c r="S26" s="361"/>
      <c r="T26" s="360"/>
      <c r="U26" s="95"/>
      <c r="V26" s="209"/>
      <c r="W26" s="209"/>
    </row>
    <row r="27" spans="2:23" x14ac:dyDescent="0.2">
      <c r="B27" s="94"/>
      <c r="C27" s="68"/>
      <c r="D27" s="89"/>
      <c r="E27" s="326"/>
      <c r="F27" s="332"/>
      <c r="G27" s="207" t="s">
        <v>323</v>
      </c>
      <c r="H27" s="337"/>
      <c r="I27" s="337"/>
      <c r="J27" s="73" t="s">
        <v>324</v>
      </c>
      <c r="K27" s="124" t="s">
        <v>309</v>
      </c>
      <c r="L27" s="338" t="s">
        <v>310</v>
      </c>
      <c r="M27" s="339" t="s">
        <v>310</v>
      </c>
      <c r="N27" s="338" t="s">
        <v>310</v>
      </c>
      <c r="O27" s="339" t="s">
        <v>310</v>
      </c>
      <c r="P27" s="338" t="s">
        <v>310</v>
      </c>
      <c r="Q27" s="339" t="s">
        <v>310</v>
      </c>
      <c r="R27" s="344" t="s">
        <v>310</v>
      </c>
      <c r="S27" s="362" t="s">
        <v>99</v>
      </c>
      <c r="T27" s="363" t="s">
        <v>99</v>
      </c>
      <c r="U27" s="95"/>
      <c r="V27" s="209"/>
      <c r="W27" s="209"/>
    </row>
    <row r="28" spans="2:23" x14ac:dyDescent="0.2">
      <c r="B28" s="94"/>
      <c r="C28" s="68"/>
      <c r="D28" s="89"/>
      <c r="E28" s="326"/>
      <c r="F28" s="89"/>
      <c r="G28" s="207" t="s">
        <v>325</v>
      </c>
      <c r="H28" s="337"/>
      <c r="I28" s="337"/>
      <c r="J28" s="73" t="s">
        <v>324</v>
      </c>
      <c r="K28" s="124" t="s">
        <v>309</v>
      </c>
      <c r="L28" s="338" t="s">
        <v>310</v>
      </c>
      <c r="M28" s="339" t="s">
        <v>310</v>
      </c>
      <c r="N28" s="338" t="s">
        <v>310</v>
      </c>
      <c r="O28" s="339" t="s">
        <v>310</v>
      </c>
      <c r="P28" s="338" t="s">
        <v>310</v>
      </c>
      <c r="Q28" s="339" t="s">
        <v>310</v>
      </c>
      <c r="R28" s="344" t="s">
        <v>310</v>
      </c>
      <c r="S28" s="362">
        <v>0</v>
      </c>
      <c r="T28" s="363" t="s">
        <v>99</v>
      </c>
      <c r="U28" s="95"/>
      <c r="V28" s="209"/>
      <c r="W28" s="209"/>
    </row>
    <row r="29" spans="2:23" x14ac:dyDescent="0.2">
      <c r="B29" s="94"/>
      <c r="C29" s="68"/>
      <c r="D29" s="89"/>
      <c r="E29" s="326"/>
      <c r="F29" s="89"/>
      <c r="G29" s="208" t="s">
        <v>326</v>
      </c>
      <c r="H29" s="337"/>
      <c r="I29" s="337"/>
      <c r="J29" s="73" t="s">
        <v>324</v>
      </c>
      <c r="K29" s="124" t="s">
        <v>309</v>
      </c>
      <c r="L29" s="338" t="s">
        <v>310</v>
      </c>
      <c r="M29" s="339" t="s">
        <v>310</v>
      </c>
      <c r="N29" s="338" t="s">
        <v>310</v>
      </c>
      <c r="O29" s="339" t="s">
        <v>310</v>
      </c>
      <c r="P29" s="338" t="s">
        <v>310</v>
      </c>
      <c r="Q29" s="339" t="s">
        <v>310</v>
      </c>
      <c r="R29" s="344" t="s">
        <v>310</v>
      </c>
      <c r="S29" s="362" t="s">
        <v>99</v>
      </c>
      <c r="T29" s="363" t="s">
        <v>99</v>
      </c>
      <c r="U29" s="95"/>
      <c r="V29" s="209"/>
      <c r="W29" s="209"/>
    </row>
    <row r="30" spans="2:23" x14ac:dyDescent="0.2">
      <c r="B30" s="94"/>
      <c r="C30" s="68"/>
      <c r="D30" s="89"/>
      <c r="E30" s="326"/>
      <c r="F30" s="89"/>
      <c r="G30" s="208" t="s">
        <v>327</v>
      </c>
      <c r="H30" s="337"/>
      <c r="I30" s="337"/>
      <c r="J30" s="73" t="s">
        <v>324</v>
      </c>
      <c r="K30" s="124" t="s">
        <v>309</v>
      </c>
      <c r="L30" s="338" t="s">
        <v>310</v>
      </c>
      <c r="M30" s="339" t="s">
        <v>310</v>
      </c>
      <c r="N30" s="338" t="s">
        <v>310</v>
      </c>
      <c r="O30" s="339" t="s">
        <v>310</v>
      </c>
      <c r="P30" s="338" t="s">
        <v>310</v>
      </c>
      <c r="Q30" s="339" t="s">
        <v>310</v>
      </c>
      <c r="R30" s="344" t="s">
        <v>310</v>
      </c>
      <c r="S30" s="362" t="s">
        <v>99</v>
      </c>
      <c r="T30" s="363" t="s">
        <v>99</v>
      </c>
      <c r="U30" s="95"/>
      <c r="V30" s="209"/>
      <c r="W30" s="209"/>
    </row>
    <row r="31" spans="2:23" x14ac:dyDescent="0.2">
      <c r="B31" s="94"/>
      <c r="C31" s="68"/>
      <c r="D31" s="89"/>
      <c r="E31" s="326"/>
      <c r="F31" s="331" t="s">
        <v>328</v>
      </c>
      <c r="G31" s="89"/>
      <c r="H31" s="89"/>
      <c r="I31" s="89"/>
      <c r="J31" s="70"/>
      <c r="K31" s="347"/>
      <c r="L31" s="341"/>
      <c r="M31" s="342"/>
      <c r="N31" s="341"/>
      <c r="O31" s="342"/>
      <c r="P31" s="341"/>
      <c r="Q31" s="342"/>
      <c r="R31" s="341"/>
      <c r="S31" s="340"/>
      <c r="T31" s="342"/>
      <c r="U31" s="95"/>
      <c r="V31" s="209"/>
      <c r="W31" s="209"/>
    </row>
    <row r="32" spans="2:23" x14ac:dyDescent="0.2">
      <c r="B32" s="94"/>
      <c r="C32" s="68"/>
      <c r="D32" s="89"/>
      <c r="E32" s="89"/>
      <c r="F32" s="89"/>
      <c r="G32" s="72" t="s">
        <v>87</v>
      </c>
      <c r="H32" s="337"/>
      <c r="I32" s="337"/>
      <c r="J32" s="73" t="s">
        <v>324</v>
      </c>
      <c r="K32" s="124" t="s">
        <v>309</v>
      </c>
      <c r="L32" s="338" t="s">
        <v>99</v>
      </c>
      <c r="M32" s="339" t="s">
        <v>99</v>
      </c>
      <c r="N32" s="338" t="s">
        <v>99</v>
      </c>
      <c r="O32" s="339" t="s">
        <v>99</v>
      </c>
      <c r="P32" s="338" t="s">
        <v>99</v>
      </c>
      <c r="Q32" s="339" t="s">
        <v>99</v>
      </c>
      <c r="R32" s="338" t="s">
        <v>99</v>
      </c>
      <c r="S32" s="340" t="s">
        <v>310</v>
      </c>
      <c r="T32" s="339" t="s">
        <v>99</v>
      </c>
      <c r="U32" s="95"/>
      <c r="V32" s="209"/>
      <c r="W32" s="209"/>
    </row>
    <row r="33" spans="2:23" x14ac:dyDescent="0.2">
      <c r="B33" s="94"/>
      <c r="C33" s="68"/>
      <c r="D33" s="89"/>
      <c r="E33" s="89"/>
      <c r="F33" s="89"/>
      <c r="G33" s="76" t="s">
        <v>15</v>
      </c>
      <c r="H33" s="77"/>
      <c r="I33" s="77"/>
      <c r="J33" s="346" t="s">
        <v>324</v>
      </c>
      <c r="K33" s="124" t="s">
        <v>309</v>
      </c>
      <c r="L33" s="338" t="s">
        <v>99</v>
      </c>
      <c r="M33" s="339" t="s">
        <v>99</v>
      </c>
      <c r="N33" s="338" t="s">
        <v>99</v>
      </c>
      <c r="O33" s="339" t="s">
        <v>99</v>
      </c>
      <c r="P33" s="338" t="s">
        <v>99</v>
      </c>
      <c r="Q33" s="339" t="s">
        <v>99</v>
      </c>
      <c r="R33" s="338" t="s">
        <v>99</v>
      </c>
      <c r="S33" s="340" t="s">
        <v>310</v>
      </c>
      <c r="T33" s="339" t="s">
        <v>99</v>
      </c>
      <c r="U33" s="95"/>
      <c r="V33" s="209"/>
      <c r="W33" s="209"/>
    </row>
    <row r="34" spans="2:23" x14ac:dyDescent="0.2">
      <c r="B34" s="94"/>
      <c r="C34" s="68"/>
      <c r="D34" s="89"/>
      <c r="E34" s="89"/>
      <c r="F34" s="331" t="s">
        <v>329</v>
      </c>
      <c r="G34" s="349"/>
      <c r="H34" s="349"/>
      <c r="I34" s="349"/>
      <c r="J34" s="364"/>
      <c r="K34" s="347"/>
      <c r="L34" s="341"/>
      <c r="M34" s="342"/>
      <c r="N34" s="341"/>
      <c r="O34" s="342"/>
      <c r="P34" s="341"/>
      <c r="Q34" s="342"/>
      <c r="R34" s="341"/>
      <c r="S34" s="340"/>
      <c r="T34" s="342"/>
      <c r="U34" s="95"/>
      <c r="V34" s="209"/>
      <c r="W34" s="209"/>
    </row>
    <row r="35" spans="2:23" x14ac:dyDescent="0.2">
      <c r="B35" s="94"/>
      <c r="C35" s="68"/>
      <c r="D35" s="89"/>
      <c r="E35" s="89"/>
      <c r="F35" s="332"/>
      <c r="G35" s="72" t="s">
        <v>330</v>
      </c>
      <c r="H35" s="337"/>
      <c r="I35" s="337"/>
      <c r="J35" s="73" t="s">
        <v>324</v>
      </c>
      <c r="K35" s="124" t="s">
        <v>309</v>
      </c>
      <c r="L35" s="338" t="s">
        <v>310</v>
      </c>
      <c r="M35" s="339" t="s">
        <v>310</v>
      </c>
      <c r="N35" s="338" t="s">
        <v>310</v>
      </c>
      <c r="O35" s="339" t="s">
        <v>310</v>
      </c>
      <c r="P35" s="338" t="s">
        <v>310</v>
      </c>
      <c r="Q35" s="339" t="s">
        <v>310</v>
      </c>
      <c r="R35" s="338" t="s">
        <v>99</v>
      </c>
      <c r="S35" s="340" t="s">
        <v>310</v>
      </c>
      <c r="T35" s="339" t="s">
        <v>99</v>
      </c>
      <c r="U35" s="95"/>
      <c r="V35" s="209"/>
      <c r="W35" s="209"/>
    </row>
    <row r="36" spans="2:23" x14ac:dyDescent="0.2">
      <c r="B36" s="94"/>
      <c r="C36" s="68"/>
      <c r="D36" s="89"/>
      <c r="E36" s="89"/>
      <c r="F36" s="331" t="s">
        <v>331</v>
      </c>
      <c r="G36" s="349"/>
      <c r="H36" s="349"/>
      <c r="I36" s="349"/>
      <c r="J36" s="364"/>
      <c r="K36" s="347"/>
      <c r="L36" s="341"/>
      <c r="M36" s="342"/>
      <c r="N36" s="341"/>
      <c r="O36" s="342"/>
      <c r="P36" s="341"/>
      <c r="Q36" s="342"/>
      <c r="R36" s="341"/>
      <c r="S36" s="340"/>
      <c r="T36" s="342"/>
      <c r="U36" s="95"/>
      <c r="V36" s="209"/>
      <c r="W36" s="209"/>
    </row>
    <row r="37" spans="2:23" ht="15" thickBot="1" x14ac:dyDescent="0.25">
      <c r="B37" s="94"/>
      <c r="C37" s="68"/>
      <c r="D37" s="89"/>
      <c r="E37" s="89"/>
      <c r="F37" s="332"/>
      <c r="G37" s="72" t="s">
        <v>88</v>
      </c>
      <c r="H37" s="337"/>
      <c r="I37" s="337"/>
      <c r="J37" s="73" t="s">
        <v>324</v>
      </c>
      <c r="K37" s="124" t="s">
        <v>309</v>
      </c>
      <c r="L37" s="338" t="s">
        <v>310</v>
      </c>
      <c r="M37" s="339" t="s">
        <v>310</v>
      </c>
      <c r="N37" s="338" t="s">
        <v>310</v>
      </c>
      <c r="O37" s="339" t="s">
        <v>310</v>
      </c>
      <c r="P37" s="338" t="s">
        <v>310</v>
      </c>
      <c r="Q37" s="339" t="s">
        <v>310</v>
      </c>
      <c r="R37" s="566" t="s">
        <v>99</v>
      </c>
      <c r="S37" s="568"/>
      <c r="T37" s="567"/>
      <c r="U37" s="95"/>
      <c r="V37" s="209"/>
      <c r="W37" s="209"/>
    </row>
    <row r="38" spans="2:23" ht="15" thickBot="1" x14ac:dyDescent="0.25">
      <c r="B38" s="94"/>
      <c r="C38" s="68"/>
      <c r="D38" s="89"/>
      <c r="E38" s="365"/>
      <c r="F38" s="89"/>
      <c r="G38" s="349"/>
      <c r="H38" s="349"/>
      <c r="I38" s="349"/>
      <c r="J38" s="349"/>
      <c r="K38" s="78"/>
      <c r="L38" s="366"/>
      <c r="M38" s="366"/>
      <c r="N38" s="366"/>
      <c r="O38" s="366"/>
      <c r="P38" s="366"/>
      <c r="Q38" s="366"/>
      <c r="R38" s="366"/>
      <c r="S38" s="366"/>
      <c r="T38" s="366"/>
      <c r="U38" s="95"/>
      <c r="V38" s="209"/>
      <c r="W38" s="209"/>
    </row>
    <row r="39" spans="2:23" ht="15" thickBot="1" x14ac:dyDescent="0.25">
      <c r="B39" s="94"/>
      <c r="C39" s="68"/>
      <c r="D39" s="365" t="s">
        <v>332</v>
      </c>
      <c r="E39" s="365"/>
      <c r="F39" s="89"/>
      <c r="G39" s="332"/>
      <c r="H39" s="332"/>
      <c r="I39" s="332"/>
      <c r="J39" s="73" t="s">
        <v>324</v>
      </c>
      <c r="K39" s="367" t="s">
        <v>101</v>
      </c>
      <c r="L39" s="569" t="s">
        <v>99</v>
      </c>
      <c r="M39" s="570"/>
      <c r="N39" s="569" t="s">
        <v>99</v>
      </c>
      <c r="O39" s="570"/>
      <c r="P39" s="569" t="s">
        <v>99</v>
      </c>
      <c r="Q39" s="570"/>
      <c r="R39" s="569" t="s">
        <v>99</v>
      </c>
      <c r="S39" s="571"/>
      <c r="T39" s="570"/>
      <c r="U39" s="95"/>
      <c r="V39" s="209"/>
      <c r="W39" s="209"/>
    </row>
    <row r="40" spans="2:23" ht="14.25" customHeight="1" x14ac:dyDescent="0.2">
      <c r="B40" s="94"/>
      <c r="C40" s="68"/>
      <c r="D40" s="365"/>
      <c r="E40" s="365"/>
      <c r="F40" s="89"/>
      <c r="G40" s="89"/>
      <c r="H40" s="89"/>
      <c r="I40" s="89"/>
      <c r="J40" s="89"/>
      <c r="K40" s="369"/>
      <c r="L40" s="370"/>
      <c r="M40" s="370"/>
      <c r="N40" s="370"/>
      <c r="O40" s="370"/>
      <c r="P40" s="370"/>
      <c r="Q40" s="370"/>
      <c r="R40" s="370"/>
      <c r="S40" s="370"/>
      <c r="T40" s="370"/>
      <c r="U40" s="95"/>
      <c r="V40" s="209"/>
      <c r="W40" s="209"/>
    </row>
    <row r="41" spans="2:23" ht="15" thickBot="1" x14ac:dyDescent="0.25">
      <c r="B41" s="94"/>
      <c r="C41" s="68"/>
      <c r="D41" s="365" t="s">
        <v>102</v>
      </c>
      <c r="E41" s="365"/>
      <c r="F41" s="89"/>
      <c r="G41" s="89"/>
      <c r="H41" s="89"/>
      <c r="I41" s="89"/>
      <c r="J41" s="89"/>
      <c r="K41" s="371"/>
      <c r="L41" s="372"/>
      <c r="M41" s="372"/>
      <c r="N41" s="372"/>
      <c r="O41" s="372"/>
      <c r="P41" s="372"/>
      <c r="Q41" s="372"/>
      <c r="R41" s="372"/>
      <c r="S41" s="372"/>
      <c r="T41" s="372"/>
      <c r="U41" s="95"/>
      <c r="V41" s="209"/>
      <c r="W41" s="209"/>
    </row>
    <row r="42" spans="2:23" x14ac:dyDescent="0.2">
      <c r="B42" s="94"/>
      <c r="C42" s="68"/>
      <c r="D42" s="365"/>
      <c r="E42" s="365"/>
      <c r="F42" s="89"/>
      <c r="G42" s="72" t="s">
        <v>4</v>
      </c>
      <c r="H42" s="337"/>
      <c r="I42" s="337"/>
      <c r="J42" s="73" t="s">
        <v>324</v>
      </c>
      <c r="K42" s="373" t="s">
        <v>103</v>
      </c>
      <c r="L42" s="563" t="s">
        <v>99</v>
      </c>
      <c r="M42" s="564"/>
      <c r="N42" s="563" t="s">
        <v>99</v>
      </c>
      <c r="O42" s="564"/>
      <c r="P42" s="563" t="s">
        <v>99</v>
      </c>
      <c r="Q42" s="564"/>
      <c r="R42" s="563" t="s">
        <v>99</v>
      </c>
      <c r="S42" s="565"/>
      <c r="T42" s="564"/>
      <c r="U42" s="95"/>
      <c r="V42" s="209"/>
      <c r="W42" s="209"/>
    </row>
    <row r="43" spans="2:23" x14ac:dyDescent="0.2">
      <c r="B43" s="94"/>
      <c r="C43" s="68"/>
      <c r="D43" s="365"/>
      <c r="E43" s="365"/>
      <c r="F43" s="89"/>
      <c r="G43" s="76" t="s">
        <v>104</v>
      </c>
      <c r="H43" s="77"/>
      <c r="I43" s="77"/>
      <c r="J43" s="346" t="s">
        <v>324</v>
      </c>
      <c r="K43" s="374" t="s">
        <v>105</v>
      </c>
      <c r="L43" s="566" t="s">
        <v>99</v>
      </c>
      <c r="M43" s="567"/>
      <c r="N43" s="566" t="s">
        <v>99</v>
      </c>
      <c r="O43" s="567"/>
      <c r="P43" s="566" t="s">
        <v>99</v>
      </c>
      <c r="Q43" s="567"/>
      <c r="R43" s="566" t="s">
        <v>99</v>
      </c>
      <c r="S43" s="568"/>
      <c r="T43" s="567"/>
      <c r="U43" s="95"/>
      <c r="V43" s="209"/>
      <c r="W43" s="209"/>
    </row>
    <row r="44" spans="2:23" ht="15" thickBot="1" x14ac:dyDescent="0.25">
      <c r="B44" s="94"/>
      <c r="C44" s="68"/>
      <c r="D44" s="365"/>
      <c r="E44" s="365"/>
      <c r="F44" s="89"/>
      <c r="G44" s="76" t="s">
        <v>106</v>
      </c>
      <c r="H44" s="77"/>
      <c r="I44" s="77"/>
      <c r="J44" s="346" t="s">
        <v>324</v>
      </c>
      <c r="K44" s="375" t="s">
        <v>107</v>
      </c>
      <c r="L44" s="560" t="s">
        <v>99</v>
      </c>
      <c r="M44" s="561"/>
      <c r="N44" s="560" t="s">
        <v>99</v>
      </c>
      <c r="O44" s="561"/>
      <c r="P44" s="560" t="s">
        <v>99</v>
      </c>
      <c r="Q44" s="561"/>
      <c r="R44" s="560" t="s">
        <v>99</v>
      </c>
      <c r="S44" s="562"/>
      <c r="T44" s="561"/>
      <c r="U44" s="95"/>
      <c r="V44" s="209"/>
      <c r="W44" s="209"/>
    </row>
    <row r="45" spans="2:23" ht="15" thickBot="1" x14ac:dyDescent="0.25">
      <c r="B45" s="94"/>
      <c r="C45" s="68"/>
      <c r="D45" s="365"/>
      <c r="E45" s="365"/>
      <c r="F45" s="89"/>
      <c r="G45" s="89"/>
      <c r="H45" s="89"/>
      <c r="I45" s="89"/>
      <c r="J45" s="89"/>
      <c r="K45" s="78"/>
      <c r="L45" s="366"/>
      <c r="M45" s="376"/>
      <c r="N45" s="376"/>
      <c r="O45" s="376"/>
      <c r="P45" s="376"/>
      <c r="Q45" s="376"/>
      <c r="R45" s="376"/>
      <c r="S45" s="376"/>
      <c r="T45" s="376"/>
      <c r="U45" s="95"/>
      <c r="V45" s="209"/>
      <c r="W45" s="209"/>
    </row>
    <row r="46" spans="2:23" ht="15.75" thickBot="1" x14ac:dyDescent="0.3">
      <c r="B46" s="94"/>
      <c r="C46" s="68"/>
      <c r="D46" s="377" t="s">
        <v>90</v>
      </c>
      <c r="E46" s="365"/>
      <c r="F46" s="89"/>
      <c r="G46" s="72"/>
      <c r="H46" s="337"/>
      <c r="I46" s="337"/>
      <c r="J46" s="73" t="s">
        <v>324</v>
      </c>
      <c r="K46" s="78" t="s">
        <v>333</v>
      </c>
      <c r="L46" s="378" t="s">
        <v>99</v>
      </c>
      <c r="M46" s="379" t="s">
        <v>99</v>
      </c>
      <c r="N46" s="378" t="s">
        <v>99</v>
      </c>
      <c r="O46" s="379" t="s">
        <v>99</v>
      </c>
      <c r="P46" s="378" t="s">
        <v>99</v>
      </c>
      <c r="Q46" s="379" t="s">
        <v>99</v>
      </c>
      <c r="R46" s="378" t="s">
        <v>99</v>
      </c>
      <c r="S46" s="380" t="s">
        <v>99</v>
      </c>
      <c r="T46" s="379" t="s">
        <v>99</v>
      </c>
      <c r="U46" s="95"/>
      <c r="V46" s="205"/>
      <c r="W46" s="205"/>
    </row>
    <row r="47" spans="2:23" ht="15" thickBot="1" x14ac:dyDescent="0.25">
      <c r="B47" s="94"/>
      <c r="C47" s="68"/>
      <c r="D47" s="89"/>
      <c r="E47" s="89"/>
      <c r="F47" s="89"/>
      <c r="G47" s="89"/>
      <c r="H47" s="89"/>
      <c r="I47" s="89"/>
      <c r="J47" s="89"/>
      <c r="K47" s="78"/>
      <c r="L47" s="366"/>
      <c r="M47" s="381"/>
      <c r="N47" s="376"/>
      <c r="O47" s="376"/>
      <c r="P47" s="376"/>
      <c r="Q47" s="376"/>
      <c r="R47" s="382"/>
      <c r="S47" s="382"/>
      <c r="T47" s="383"/>
      <c r="U47" s="95"/>
    </row>
    <row r="48" spans="2:23" ht="15" thickBot="1" x14ac:dyDescent="0.25">
      <c r="B48" s="94"/>
      <c r="C48" s="68"/>
      <c r="D48" s="377" t="s">
        <v>91</v>
      </c>
      <c r="E48" s="89"/>
      <c r="F48" s="89"/>
      <c r="G48" s="337"/>
      <c r="H48" s="337"/>
      <c r="I48" s="337"/>
      <c r="J48" s="73" t="s">
        <v>334</v>
      </c>
      <c r="K48" s="78" t="s">
        <v>108</v>
      </c>
      <c r="L48" s="378" t="s">
        <v>99</v>
      </c>
      <c r="M48" s="379" t="s">
        <v>99</v>
      </c>
      <c r="N48" s="378" t="s">
        <v>99</v>
      </c>
      <c r="O48" s="379" t="s">
        <v>99</v>
      </c>
      <c r="P48" s="378" t="s">
        <v>99</v>
      </c>
      <c r="Q48" s="379" t="s">
        <v>99</v>
      </c>
      <c r="R48" s="378" t="s">
        <v>310</v>
      </c>
      <c r="S48" s="380" t="s">
        <v>310</v>
      </c>
      <c r="T48" s="379" t="s">
        <v>310</v>
      </c>
      <c r="U48" s="95"/>
    </row>
    <row r="49" spans="2:21" ht="15" thickBot="1" x14ac:dyDescent="0.25">
      <c r="B49" s="94"/>
      <c r="C49" s="80"/>
      <c r="D49" s="81"/>
      <c r="E49" s="81"/>
      <c r="F49" s="81"/>
      <c r="G49" s="82"/>
      <c r="H49" s="81"/>
      <c r="I49" s="81"/>
      <c r="J49" s="81"/>
      <c r="K49" s="78"/>
      <c r="L49" s="67"/>
      <c r="M49" s="67"/>
      <c r="N49" s="67"/>
      <c r="O49" s="67"/>
      <c r="P49" s="67"/>
      <c r="Q49" s="67"/>
      <c r="R49" s="67"/>
      <c r="S49" s="67"/>
      <c r="T49" s="67"/>
      <c r="U49" s="95"/>
    </row>
    <row r="50" spans="2:21" x14ac:dyDescent="0.2">
      <c r="B50" s="96"/>
      <c r="C50" s="97"/>
      <c r="D50" s="97"/>
      <c r="E50" s="97"/>
      <c r="F50" s="97"/>
      <c r="G50" s="97"/>
      <c r="H50" s="97"/>
      <c r="I50" s="97"/>
      <c r="J50" s="97"/>
      <c r="K50" s="97"/>
      <c r="L50" s="98"/>
      <c r="M50" s="98"/>
      <c r="N50" s="98"/>
      <c r="O50" s="98"/>
      <c r="P50" s="98"/>
      <c r="Q50" s="98"/>
      <c r="R50" s="98"/>
      <c r="S50" s="98"/>
      <c r="T50" s="98"/>
      <c r="U50" s="99"/>
    </row>
  </sheetData>
  <mergeCells count="37">
    <mergeCell ref="P10:Q10"/>
    <mergeCell ref="J6:N6"/>
    <mergeCell ref="O6:T6"/>
    <mergeCell ref="R10:T10"/>
    <mergeCell ref="C8:F8"/>
    <mergeCell ref="G8:H8"/>
    <mergeCell ref="C6:I6"/>
    <mergeCell ref="L10:M10"/>
    <mergeCell ref="N10:O10"/>
    <mergeCell ref="Q11:Q12"/>
    <mergeCell ref="R11:S11"/>
    <mergeCell ref="L24:M24"/>
    <mergeCell ref="N24:O24"/>
    <mergeCell ref="P24:Q24"/>
    <mergeCell ref="R24:T24"/>
    <mergeCell ref="L11:L12"/>
    <mergeCell ref="M11:M12"/>
    <mergeCell ref="N11:N12"/>
    <mergeCell ref="O11:O12"/>
    <mergeCell ref="P11:P12"/>
    <mergeCell ref="R37:T37"/>
    <mergeCell ref="L39:M39"/>
    <mergeCell ref="N39:O39"/>
    <mergeCell ref="P39:Q39"/>
    <mergeCell ref="R39:T39"/>
    <mergeCell ref="L44:M44"/>
    <mergeCell ref="N44:O44"/>
    <mergeCell ref="P44:Q44"/>
    <mergeCell ref="R44:T44"/>
    <mergeCell ref="L42:M42"/>
    <mergeCell ref="N42:O42"/>
    <mergeCell ref="P42:Q42"/>
    <mergeCell ref="R42:T42"/>
    <mergeCell ref="L43:M43"/>
    <mergeCell ref="N43:O43"/>
    <mergeCell ref="P43:Q43"/>
    <mergeCell ref="R43:T43"/>
  </mergeCells>
  <pageMargins left="0.7" right="0.7" top="0.75" bottom="0.75" header="0.3" footer="0.3"/>
  <pageSetup paperSize="9" scale="65"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3:O62"/>
  <sheetViews>
    <sheetView showGridLines="0" zoomScaleNormal="100" workbookViewId="0">
      <pane xSplit="1" ySplit="6" topLeftCell="B10" activePane="bottomRight" state="frozen"/>
      <selection activeCell="H91" sqref="H91"/>
      <selection pane="topRight" activeCell="H91" sqref="H91"/>
      <selection pane="bottomLeft" activeCell="H91" sqref="H91"/>
      <selection pane="bottomRight" activeCell="A3" sqref="A3"/>
    </sheetView>
  </sheetViews>
  <sheetFormatPr baseColWidth="10" defaultColWidth="8.85546875" defaultRowHeight="15" x14ac:dyDescent="0.3"/>
  <cols>
    <col min="1" max="1" width="6.7109375" style="1" customWidth="1"/>
    <col min="2" max="2" width="48.28515625" style="1" bestFit="1" customWidth="1"/>
    <col min="3" max="3" width="16.7109375" style="218" customWidth="1"/>
    <col min="4" max="4" width="8.7109375" style="238" customWidth="1"/>
    <col min="5" max="6" width="13.7109375" style="218" customWidth="1"/>
    <col min="7" max="7" width="8.7109375" style="238" customWidth="1"/>
    <col min="8" max="9" width="13.7109375" style="218" customWidth="1"/>
    <col min="10" max="10" width="8.7109375" style="238" customWidth="1"/>
    <col min="11" max="12" width="13.7109375" style="218" customWidth="1"/>
    <col min="13" max="13" width="8.7109375" style="238" customWidth="1"/>
    <col min="14" max="15" width="13.7109375" style="218" customWidth="1"/>
    <col min="16" max="16384" width="8.85546875" style="1"/>
  </cols>
  <sheetData>
    <row r="3" spans="1:15" ht="29.45" customHeight="1" x14ac:dyDescent="0.3">
      <c r="A3" s="35" t="str">
        <f>TAB00!B47&amp;" : "&amp;TAB00!C47</f>
        <v>TAB4.1.2 : Synthèse des produits prévisionnels issus des tarifs de prélèvement 2024</v>
      </c>
      <c r="B3" s="17"/>
      <c r="C3" s="217"/>
      <c r="D3" s="236"/>
      <c r="E3" s="217"/>
      <c r="F3" s="217"/>
      <c r="G3" s="236"/>
      <c r="H3" s="217"/>
      <c r="I3" s="217"/>
      <c r="J3" s="236"/>
      <c r="K3" s="217"/>
      <c r="L3" s="217"/>
      <c r="M3" s="236"/>
      <c r="N3" s="217"/>
      <c r="O3" s="217"/>
    </row>
    <row r="5" spans="1:15" ht="25.15" customHeight="1" x14ac:dyDescent="0.3">
      <c r="B5" s="590" t="s">
        <v>0</v>
      </c>
      <c r="C5" s="216" t="s">
        <v>19</v>
      </c>
      <c r="D5" s="587" t="s">
        <v>5</v>
      </c>
      <c r="E5" s="587"/>
      <c r="F5" s="587"/>
      <c r="G5" s="587" t="s">
        <v>6</v>
      </c>
      <c r="H5" s="587"/>
      <c r="I5" s="587"/>
      <c r="J5" s="587" t="s">
        <v>7</v>
      </c>
      <c r="K5" s="587"/>
      <c r="L5" s="587"/>
      <c r="M5" s="587" t="s">
        <v>8</v>
      </c>
      <c r="N5" s="587"/>
      <c r="O5" s="587"/>
    </row>
    <row r="6" spans="1:15" s="6" customFormat="1" ht="14.45" customHeight="1" x14ac:dyDescent="0.3">
      <c r="B6" s="591"/>
      <c r="C6" s="216" t="s">
        <v>9</v>
      </c>
      <c r="D6" s="237" t="s">
        <v>42</v>
      </c>
      <c r="E6" s="216" t="s">
        <v>132</v>
      </c>
      <c r="F6" s="216" t="s">
        <v>43</v>
      </c>
      <c r="G6" s="237" t="s">
        <v>42</v>
      </c>
      <c r="H6" s="216" t="s">
        <v>132</v>
      </c>
      <c r="I6" s="216" t="s">
        <v>43</v>
      </c>
      <c r="J6" s="237" t="s">
        <v>42</v>
      </c>
      <c r="K6" s="216" t="s">
        <v>132</v>
      </c>
      <c r="L6" s="216" t="s">
        <v>43</v>
      </c>
      <c r="M6" s="237" t="s">
        <v>42</v>
      </c>
      <c r="N6" s="216" t="s">
        <v>132</v>
      </c>
      <c r="O6" s="216" t="s">
        <v>43</v>
      </c>
    </row>
    <row r="7" spans="1:15" s="6" customFormat="1" ht="14.45" customHeight="1" x14ac:dyDescent="0.3">
      <c r="A7" s="588" t="s">
        <v>200</v>
      </c>
      <c r="B7" s="214" t="s">
        <v>11</v>
      </c>
      <c r="C7" s="384">
        <f>SUM(F7,I7,L7,O7)</f>
        <v>0</v>
      </c>
      <c r="D7" s="385"/>
      <c r="E7" s="384"/>
      <c r="F7" s="384">
        <f>SUM(F8,F17,F18)</f>
        <v>0</v>
      </c>
      <c r="G7" s="385"/>
      <c r="H7" s="384"/>
      <c r="I7" s="384">
        <f>SUM(I8,I17,I18)</f>
        <v>0</v>
      </c>
      <c r="J7" s="385"/>
      <c r="K7" s="384"/>
      <c r="L7" s="384">
        <f>SUM(L8,L17,L18)</f>
        <v>0</v>
      </c>
      <c r="M7" s="385"/>
      <c r="N7" s="384"/>
      <c r="O7" s="384">
        <f>SUM(O8,O17,O18)</f>
        <v>0</v>
      </c>
    </row>
    <row r="8" spans="1:15" x14ac:dyDescent="0.3">
      <c r="A8" s="589"/>
      <c r="B8" s="59" t="s">
        <v>12</v>
      </c>
      <c r="C8" s="218">
        <f>SUM(F8,I8,L8,O8)</f>
        <v>0</v>
      </c>
      <c r="F8" s="218">
        <f>SUM(F9,F12)</f>
        <v>0</v>
      </c>
      <c r="I8" s="218">
        <f>SUM(I9,I15)</f>
        <v>0</v>
      </c>
      <c r="L8" s="218">
        <f>SUM(L9,L15)</f>
        <v>0</v>
      </c>
      <c r="O8" s="218">
        <f>SUM(O9,O12)</f>
        <v>0</v>
      </c>
    </row>
    <row r="9" spans="1:15" x14ac:dyDescent="0.3">
      <c r="A9" s="589"/>
      <c r="B9" s="60" t="s">
        <v>336</v>
      </c>
      <c r="C9" s="218">
        <f t="shared" ref="C9:C26" si="0">SUM(F9,I9,L9,O9)</f>
        <v>0</v>
      </c>
      <c r="F9" s="218">
        <f>SUM(F10:F11)</f>
        <v>0</v>
      </c>
      <c r="I9" s="218">
        <f>SUM(I10:I11)</f>
        <v>0</v>
      </c>
      <c r="L9" s="218">
        <f>SUM(L10:L11)</f>
        <v>0</v>
      </c>
      <c r="O9" s="218">
        <f>SUM(O10:O11)</f>
        <v>0</v>
      </c>
    </row>
    <row r="10" spans="1:15" s="129" customFormat="1" x14ac:dyDescent="0.3">
      <c r="A10" s="589"/>
      <c r="B10" s="282" t="s">
        <v>307</v>
      </c>
      <c r="C10" s="218">
        <f t="shared" si="0"/>
        <v>0</v>
      </c>
      <c r="D10" s="283">
        <f>IF('TAB4.1.1'!L17="v",0,'TAB4.1.1'!L17)</f>
        <v>0</v>
      </c>
      <c r="E10" s="281">
        <f>'TAB3.1'!D74</f>
        <v>0</v>
      </c>
      <c r="F10" s="281">
        <f>D10*E10*12</f>
        <v>0</v>
      </c>
      <c r="G10" s="283">
        <f>IF('TAB4.1.1'!N17="v",0,'TAB4.1.1'!N17)</f>
        <v>0</v>
      </c>
      <c r="H10" s="281">
        <f>'TAB3.1'!D76</f>
        <v>0</v>
      </c>
      <c r="I10" s="281">
        <f>G10*H10*12</f>
        <v>0</v>
      </c>
      <c r="J10" s="283">
        <f>IF('TAB4.1.1'!P17="v",0,'TAB4.1.1'!P17)</f>
        <v>0</v>
      </c>
      <c r="K10" s="281">
        <f>'TAB3.1'!D78</f>
        <v>0</v>
      </c>
      <c r="L10" s="281">
        <f>J10*K10*12</f>
        <v>0</v>
      </c>
      <c r="M10" s="283">
        <f>IF('TAB4.1.1'!R17="v",0,'TAB4.1.1'!R17)</f>
        <v>0</v>
      </c>
      <c r="N10" s="281">
        <f>'TAB3.1'!D80</f>
        <v>0</v>
      </c>
      <c r="O10" s="281">
        <f>M10*N10*12</f>
        <v>0</v>
      </c>
    </row>
    <row r="11" spans="1:15" x14ac:dyDescent="0.3">
      <c r="A11" s="589"/>
      <c r="B11" s="215" t="s">
        <v>335</v>
      </c>
      <c r="C11" s="218">
        <f t="shared" si="0"/>
        <v>0</v>
      </c>
      <c r="D11" s="238">
        <f>IF('TAB4.1.1'!L18="v",0,'TAB4.1.1'!L18)</f>
        <v>0</v>
      </c>
      <c r="E11" s="218">
        <f>'TAB3.1'!D75</f>
        <v>0</v>
      </c>
      <c r="F11" s="218">
        <f>D11*E11*12</f>
        <v>0</v>
      </c>
      <c r="G11" s="238">
        <f>IF('TAB4.1.1'!N18="v",0,'TAB4.1.1'!N18)</f>
        <v>0</v>
      </c>
      <c r="H11" s="218">
        <f>'TAB3.1'!D77</f>
        <v>0</v>
      </c>
      <c r="I11" s="218">
        <f>G11*H11*12</f>
        <v>0</v>
      </c>
      <c r="J11" s="238">
        <f>IF('TAB4.1.1'!P18="v",0,'TAB4.1.1'!P18)</f>
        <v>0</v>
      </c>
      <c r="K11" s="218">
        <f>'TAB3.1'!D79</f>
        <v>0</v>
      </c>
      <c r="L11" s="218">
        <f>J11*K11*12</f>
        <v>0</v>
      </c>
      <c r="M11" s="238">
        <f>IF('TAB4.1.1'!R18="v",0,'TAB4.1.1'!R18)</f>
        <v>0</v>
      </c>
      <c r="N11" s="218">
        <f>'TAB3.1'!D81</f>
        <v>0</v>
      </c>
      <c r="O11" s="218">
        <f>M11*N11*12</f>
        <v>0</v>
      </c>
    </row>
    <row r="12" spans="1:15" x14ac:dyDescent="0.3">
      <c r="A12" s="589"/>
      <c r="B12" s="60" t="s">
        <v>312</v>
      </c>
      <c r="C12" s="218">
        <f t="shared" si="0"/>
        <v>0</v>
      </c>
      <c r="D12" s="199"/>
      <c r="E12" s="199"/>
      <c r="F12" s="199"/>
      <c r="G12" s="199"/>
      <c r="H12" s="199"/>
      <c r="I12" s="199"/>
      <c r="J12" s="199"/>
      <c r="K12" s="199"/>
      <c r="L12" s="199"/>
      <c r="O12" s="218">
        <f>SUM(O13:O14)</f>
        <v>0</v>
      </c>
    </row>
    <row r="13" spans="1:15" ht="27" x14ac:dyDescent="0.3">
      <c r="A13" s="589"/>
      <c r="B13" s="282" t="s">
        <v>313</v>
      </c>
      <c r="C13" s="218">
        <f t="shared" si="0"/>
        <v>0</v>
      </c>
      <c r="D13" s="199"/>
      <c r="E13" s="199"/>
      <c r="F13" s="199"/>
      <c r="G13" s="199"/>
      <c r="H13" s="199"/>
      <c r="I13" s="199"/>
      <c r="J13" s="199"/>
      <c r="K13" s="199"/>
      <c r="L13" s="199"/>
      <c r="M13" s="238">
        <f>IF('TAB4.1.1'!S20="v",0,'TAB4.1.1'!S20)</f>
        <v>0</v>
      </c>
      <c r="N13" s="27"/>
      <c r="O13" s="27"/>
    </row>
    <row r="14" spans="1:15" ht="27" x14ac:dyDescent="0.3">
      <c r="A14" s="589"/>
      <c r="B14" s="282" t="s">
        <v>314</v>
      </c>
      <c r="C14" s="218">
        <f t="shared" si="0"/>
        <v>0</v>
      </c>
      <c r="D14" s="199"/>
      <c r="E14" s="199"/>
      <c r="F14" s="199"/>
      <c r="G14" s="199"/>
      <c r="H14" s="199"/>
      <c r="I14" s="199"/>
      <c r="J14" s="199"/>
      <c r="K14" s="199"/>
      <c r="L14" s="199"/>
      <c r="M14" s="238">
        <f>IF('TAB4.1.1'!S21="v",0,'TAB4.1.1'!S21)</f>
        <v>0</v>
      </c>
      <c r="N14" s="218">
        <f>'TAB3.1'!D82</f>
        <v>0</v>
      </c>
      <c r="O14" s="218">
        <f>M14*N14</f>
        <v>0</v>
      </c>
    </row>
    <row r="15" spans="1:15" x14ac:dyDescent="0.3">
      <c r="A15" s="589"/>
      <c r="B15" s="59" t="s">
        <v>315</v>
      </c>
      <c r="C15" s="218">
        <f t="shared" si="0"/>
        <v>0</v>
      </c>
      <c r="D15" s="199"/>
      <c r="E15" s="27"/>
      <c r="F15" s="27"/>
      <c r="G15" s="199"/>
      <c r="H15" s="27"/>
      <c r="I15" s="27"/>
      <c r="J15" s="199"/>
      <c r="K15" s="27"/>
      <c r="L15" s="27"/>
      <c r="M15" s="199"/>
      <c r="N15" s="27"/>
      <c r="O15" s="27"/>
    </row>
    <row r="16" spans="1:15" x14ac:dyDescent="0.3">
      <c r="A16" s="589"/>
      <c r="B16" s="215" t="s">
        <v>100</v>
      </c>
      <c r="C16" s="218">
        <f t="shared" si="0"/>
        <v>0</v>
      </c>
      <c r="D16" s="199"/>
      <c r="E16" s="27"/>
      <c r="F16" s="27"/>
      <c r="G16" s="199"/>
      <c r="H16" s="27"/>
      <c r="I16" s="27"/>
      <c r="J16" s="199"/>
      <c r="K16" s="27"/>
      <c r="L16" s="27"/>
      <c r="M16" s="199"/>
      <c r="N16" s="27"/>
      <c r="O16" s="27"/>
    </row>
    <row r="17" spans="1:15" x14ac:dyDescent="0.3">
      <c r="A17" s="589"/>
      <c r="B17" s="59" t="s">
        <v>318</v>
      </c>
      <c r="C17" s="218">
        <f t="shared" si="0"/>
        <v>0</v>
      </c>
      <c r="D17" s="218">
        <f>IF('TAB4.1.1'!L24="v",0,'TAB4.1.1'!L24)</f>
        <v>0</v>
      </c>
      <c r="E17" s="218">
        <f>'TAB3.1'!D8</f>
        <v>0</v>
      </c>
      <c r="F17" s="218">
        <f>D17*E17</f>
        <v>0</v>
      </c>
      <c r="G17" s="218">
        <f>IF('TAB4.1.1'!N24="v",0,'TAB4.1.1'!N24)</f>
        <v>0</v>
      </c>
      <c r="H17" s="218">
        <f>'TAB3.1'!D9</f>
        <v>0</v>
      </c>
      <c r="I17" s="218">
        <f>G17*H17</f>
        <v>0</v>
      </c>
      <c r="J17" s="218">
        <f>IF('TAB4.1.1'!P24="v",0,'TAB4.1.1'!P24)</f>
        <v>0</v>
      </c>
      <c r="K17" s="218">
        <f>'TAB3.1'!D10</f>
        <v>0</v>
      </c>
      <c r="L17" s="218">
        <f>J17*K17</f>
        <v>0</v>
      </c>
      <c r="M17" s="218">
        <f>IF('TAB4.1.1'!R24="v",0,'TAB4.1.1'!R24)</f>
        <v>0</v>
      </c>
      <c r="N17" s="218">
        <f>'TAB3.1'!D11</f>
        <v>0</v>
      </c>
      <c r="O17" s="218">
        <f>M17*N17</f>
        <v>0</v>
      </c>
    </row>
    <row r="18" spans="1:15" x14ac:dyDescent="0.3">
      <c r="A18" s="589"/>
      <c r="B18" s="59" t="s">
        <v>337</v>
      </c>
      <c r="C18" s="218">
        <f t="shared" si="0"/>
        <v>0</v>
      </c>
      <c r="F18" s="218">
        <f>SUM(F23:F26)</f>
        <v>0</v>
      </c>
      <c r="I18" s="218">
        <f>SUM(I23:I26)</f>
        <v>0</v>
      </c>
      <c r="L18" s="218">
        <f>SUM(L23:L26)</f>
        <v>0</v>
      </c>
      <c r="O18" s="218">
        <f>SUM(O19:O26)</f>
        <v>0</v>
      </c>
    </row>
    <row r="19" spans="1:15" x14ac:dyDescent="0.3">
      <c r="A19" s="589"/>
      <c r="B19" s="60" t="s">
        <v>323</v>
      </c>
      <c r="C19" s="218">
        <f t="shared" si="0"/>
        <v>0</v>
      </c>
      <c r="D19" s="199"/>
      <c r="E19" s="199"/>
      <c r="F19" s="199"/>
      <c r="G19" s="199"/>
      <c r="H19" s="199"/>
      <c r="I19" s="199"/>
      <c r="J19" s="199"/>
      <c r="K19" s="199"/>
      <c r="L19" s="199"/>
      <c r="M19" s="238">
        <f>IF('TAB4.1.1'!S27="v",0,'TAB4.1.1'!S27)</f>
        <v>0</v>
      </c>
      <c r="N19" s="218">
        <f>'TAB3.1'!D42</f>
        <v>0</v>
      </c>
      <c r="O19" s="218">
        <f>M19*N19</f>
        <v>0</v>
      </c>
    </row>
    <row r="20" spans="1:15" x14ac:dyDescent="0.3">
      <c r="A20" s="589"/>
      <c r="B20" s="60" t="s">
        <v>325</v>
      </c>
      <c r="C20" s="218">
        <f t="shared" si="0"/>
        <v>0</v>
      </c>
      <c r="D20" s="199"/>
      <c r="E20" s="199"/>
      <c r="F20" s="199"/>
      <c r="G20" s="199"/>
      <c r="H20" s="199"/>
      <c r="I20" s="199"/>
      <c r="J20" s="199"/>
      <c r="K20" s="199"/>
      <c r="L20" s="199"/>
      <c r="M20" s="238">
        <f>IF('TAB4.1.1'!S28="v",0,'TAB4.1.1'!S28)</f>
        <v>0</v>
      </c>
      <c r="N20" s="218">
        <f>'TAB3.1'!D43</f>
        <v>0</v>
      </c>
      <c r="O20" s="218">
        <f t="shared" ref="O20:O22" si="1">M20*N20</f>
        <v>0</v>
      </c>
    </row>
    <row r="21" spans="1:15" x14ac:dyDescent="0.3">
      <c r="A21" s="589"/>
      <c r="B21" s="60" t="s">
        <v>326</v>
      </c>
      <c r="C21" s="218">
        <f t="shared" si="0"/>
        <v>0</v>
      </c>
      <c r="D21" s="199"/>
      <c r="E21" s="199"/>
      <c r="F21" s="199"/>
      <c r="G21" s="199"/>
      <c r="H21" s="199"/>
      <c r="I21" s="199"/>
      <c r="J21" s="199"/>
      <c r="K21" s="199"/>
      <c r="L21" s="199"/>
      <c r="M21" s="238">
        <f>IF('TAB4.1.1'!S29="v",0,'TAB4.1.1'!S29)</f>
        <v>0</v>
      </c>
      <c r="N21" s="218">
        <f>'TAB3.1'!D44</f>
        <v>0</v>
      </c>
      <c r="O21" s="218">
        <f t="shared" si="1"/>
        <v>0</v>
      </c>
    </row>
    <row r="22" spans="1:15" x14ac:dyDescent="0.3">
      <c r="A22" s="589"/>
      <c r="B22" s="60" t="s">
        <v>327</v>
      </c>
      <c r="C22" s="218">
        <f t="shared" si="0"/>
        <v>0</v>
      </c>
      <c r="D22" s="199"/>
      <c r="E22" s="199"/>
      <c r="F22" s="199"/>
      <c r="G22" s="199"/>
      <c r="H22" s="199"/>
      <c r="I22" s="199"/>
      <c r="J22" s="199"/>
      <c r="K22" s="199"/>
      <c r="L22" s="199"/>
      <c r="M22" s="238">
        <f>IF('TAB4.1.1'!S30="v",0,'TAB4.1.1'!S30)</f>
        <v>0</v>
      </c>
      <c r="N22" s="218">
        <f>'TAB3.1'!D45</f>
        <v>0</v>
      </c>
      <c r="O22" s="218">
        <f t="shared" si="1"/>
        <v>0</v>
      </c>
    </row>
    <row r="23" spans="1:15" x14ac:dyDescent="0.3">
      <c r="A23" s="589"/>
      <c r="B23" s="60" t="s">
        <v>86</v>
      </c>
      <c r="C23" s="218">
        <f t="shared" si="0"/>
        <v>0</v>
      </c>
      <c r="D23" s="199"/>
      <c r="E23" s="27"/>
      <c r="F23" s="27"/>
      <c r="G23" s="199"/>
      <c r="H23" s="27"/>
      <c r="I23" s="27"/>
      <c r="J23" s="199"/>
      <c r="K23" s="27"/>
      <c r="L23" s="27"/>
      <c r="M23" s="199"/>
      <c r="N23" s="199"/>
      <c r="O23" s="199"/>
    </row>
    <row r="24" spans="1:15" x14ac:dyDescent="0.3">
      <c r="A24" s="589"/>
      <c r="B24" s="60" t="s">
        <v>87</v>
      </c>
      <c r="C24" s="218">
        <f t="shared" si="0"/>
        <v>0</v>
      </c>
      <c r="D24" s="238">
        <f>IF('TAB4.1.1'!L32="v",0,'TAB4.1.1'!L32)</f>
        <v>0</v>
      </c>
      <c r="E24" s="218">
        <f>'TAB3.1'!D18</f>
        <v>0</v>
      </c>
      <c r="F24" s="218">
        <f t="shared" ref="F24" si="2">D24*E24</f>
        <v>0</v>
      </c>
      <c r="G24" s="238">
        <f>IF('TAB4.1.1'!N32="v",0,'TAB4.1.1'!N32)</f>
        <v>0</v>
      </c>
      <c r="H24" s="218">
        <f>'TAB3.1'!D22</f>
        <v>0</v>
      </c>
      <c r="I24" s="218">
        <f t="shared" ref="I24:I25" si="3">G24*H24</f>
        <v>0</v>
      </c>
      <c r="J24" s="238">
        <f>IF('TAB4.1.1'!P32="v",0,'TAB4.1.1'!P32)</f>
        <v>0</v>
      </c>
      <c r="K24" s="218">
        <f>'TAB3.1'!D26+'TAB3.1'!D29</f>
        <v>0</v>
      </c>
      <c r="L24" s="218">
        <f t="shared" ref="L24:L25" si="4">J24*K24</f>
        <v>0</v>
      </c>
      <c r="M24" s="238">
        <f>IF('TAB4.1.1'!R32="v",0,'TAB4.1.1'!R32)</f>
        <v>0</v>
      </c>
      <c r="N24" s="218">
        <f>'TAB3.1'!D34+'TAB3.1'!D38</f>
        <v>0</v>
      </c>
      <c r="O24" s="218">
        <f t="shared" ref="O24:O25" si="5">M24*N24</f>
        <v>0</v>
      </c>
    </row>
    <row r="25" spans="1:15" x14ac:dyDescent="0.3">
      <c r="A25" s="589"/>
      <c r="B25" s="60" t="s">
        <v>15</v>
      </c>
      <c r="C25" s="218">
        <f t="shared" si="0"/>
        <v>0</v>
      </c>
      <c r="D25" s="238">
        <f>IF('TAB4.1.1'!L33="v",0,'TAB4.1.1'!L33)</f>
        <v>0</v>
      </c>
      <c r="E25" s="218">
        <f>'TAB3.1'!D19</f>
        <v>0</v>
      </c>
      <c r="F25" s="218">
        <f>D25*E25</f>
        <v>0</v>
      </c>
      <c r="G25" s="238">
        <f>IF('TAB4.1.1'!N33="v",0,'TAB4.1.1'!N33)</f>
        <v>0</v>
      </c>
      <c r="H25" s="218">
        <f>'TAB3.1'!D23</f>
        <v>0</v>
      </c>
      <c r="I25" s="218">
        <f t="shared" si="3"/>
        <v>0</v>
      </c>
      <c r="J25" s="238">
        <f>IF('TAB4.1.1'!P33="v",0,'TAB4.1.1'!P33)</f>
        <v>0</v>
      </c>
      <c r="K25" s="218">
        <f>'TAB3.1'!D27+'TAB3.1'!D30</f>
        <v>0</v>
      </c>
      <c r="L25" s="218">
        <f t="shared" si="4"/>
        <v>0</v>
      </c>
      <c r="M25" s="238">
        <f>IF('TAB4.1.1'!R33="v",0,'TAB4.1.1'!R33)</f>
        <v>0</v>
      </c>
      <c r="N25" s="218">
        <f>'TAB3.1'!D35+'TAB3.1'!D39</f>
        <v>0</v>
      </c>
      <c r="O25" s="218">
        <f t="shared" si="5"/>
        <v>0</v>
      </c>
    </row>
    <row r="26" spans="1:15" x14ac:dyDescent="0.3">
      <c r="A26" s="589"/>
      <c r="B26" s="60" t="s">
        <v>88</v>
      </c>
      <c r="C26" s="218">
        <f t="shared" si="0"/>
        <v>0</v>
      </c>
      <c r="D26" s="199"/>
      <c r="E26" s="27"/>
      <c r="F26" s="27"/>
      <c r="G26" s="199"/>
      <c r="H26" s="27"/>
      <c r="I26" s="27"/>
      <c r="J26" s="199"/>
      <c r="K26" s="27"/>
      <c r="L26" s="27"/>
      <c r="M26" s="238">
        <f>IF('TAB4.1.1'!R37="v",0,'TAB4.1.1'!R37)</f>
        <v>0</v>
      </c>
      <c r="N26" s="218">
        <f>'TAB3.1'!D36+'TAB3.1'!D46</f>
        <v>0</v>
      </c>
      <c r="O26" s="218">
        <f>M26*N26</f>
        <v>0</v>
      </c>
    </row>
    <row r="27" spans="1:15" x14ac:dyDescent="0.3">
      <c r="A27" s="589"/>
      <c r="B27" s="214" t="s">
        <v>20</v>
      </c>
      <c r="C27" s="386">
        <f t="shared" ref="C27:C34" si="6">SUM(F27,I27,L27,O27)</f>
        <v>0</v>
      </c>
      <c r="D27" s="387">
        <f>IF('TAB4.1.1'!L39="v",0,'TAB4.1.1'!L39)</f>
        <v>0</v>
      </c>
      <c r="E27" s="386">
        <f>SUM(E23:E26)</f>
        <v>0</v>
      </c>
      <c r="F27" s="386">
        <f>D27*E27</f>
        <v>0</v>
      </c>
      <c r="G27" s="387">
        <f>IF('TAB4.1.1'!N39="v",0,'TAB4.1.1'!N39)</f>
        <v>0</v>
      </c>
      <c r="H27" s="386">
        <f>SUM(H23:H26)</f>
        <v>0</v>
      </c>
      <c r="I27" s="386">
        <f>G27*H27</f>
        <v>0</v>
      </c>
      <c r="J27" s="387">
        <f>IF('TAB4.1.1'!P39="v",0,'TAB4.1.1'!P39)</f>
        <v>0</v>
      </c>
      <c r="K27" s="386">
        <f>SUM(K23:K26)</f>
        <v>0</v>
      </c>
      <c r="L27" s="386">
        <f>J27*K27</f>
        <v>0</v>
      </c>
      <c r="M27" s="387">
        <f>IF('TAB4.1.1'!R39="v",0,'TAB4.1.1'!R39)</f>
        <v>0</v>
      </c>
      <c r="N27" s="386">
        <f>SUM(N19:N26)</f>
        <v>0</v>
      </c>
      <c r="O27" s="386">
        <f>M27*N27</f>
        <v>0</v>
      </c>
    </row>
    <row r="28" spans="1:15" x14ac:dyDescent="0.3">
      <c r="A28" s="589"/>
      <c r="B28" s="214" t="s">
        <v>89</v>
      </c>
      <c r="C28" s="386">
        <f t="shared" si="6"/>
        <v>0</v>
      </c>
      <c r="D28" s="387"/>
      <c r="E28" s="386"/>
      <c r="F28" s="386">
        <f>SUM(F29:F31)</f>
        <v>0</v>
      </c>
      <c r="G28" s="387"/>
      <c r="H28" s="386"/>
      <c r="I28" s="386">
        <f>SUM(I29:I31)</f>
        <v>0</v>
      </c>
      <c r="J28" s="387"/>
      <c r="K28" s="386"/>
      <c r="L28" s="386">
        <f>SUM(L29:L31)</f>
        <v>0</v>
      </c>
      <c r="M28" s="387"/>
      <c r="N28" s="386"/>
      <c r="O28" s="386">
        <f>SUM(O29:O31)</f>
        <v>0</v>
      </c>
    </row>
    <row r="29" spans="1:15" x14ac:dyDescent="0.3">
      <c r="A29" s="589"/>
      <c r="B29" s="59" t="s">
        <v>4</v>
      </c>
      <c r="C29" s="218">
        <f t="shared" si="6"/>
        <v>0</v>
      </c>
      <c r="D29" s="238">
        <f>IF('TAB4.1.1'!L42="v",0,'TAB4.1.1'!L42)</f>
        <v>0</v>
      </c>
      <c r="E29" s="218">
        <f>E27-'TAB3.1'!D65</f>
        <v>0</v>
      </c>
      <c r="F29" s="218">
        <f>D29*E29</f>
        <v>0</v>
      </c>
      <c r="G29" s="238">
        <f>IF('TAB4.1.1'!N42="v",0,'TAB4.1.1'!N42)</f>
        <v>0</v>
      </c>
      <c r="H29" s="218">
        <f>H27-'TAB3.1'!D66</f>
        <v>0</v>
      </c>
      <c r="I29" s="218">
        <f t="shared" ref="I29:I31" si="7">G29*H29</f>
        <v>0</v>
      </c>
      <c r="J29" s="238">
        <f>IF('TAB4.1.1'!P42="v",0,'TAB4.1.1'!P42)</f>
        <v>0</v>
      </c>
      <c r="K29" s="218">
        <f>K27-'TAB3.1'!D67</f>
        <v>0</v>
      </c>
      <c r="L29" s="218">
        <f t="shared" ref="L29:L31" si="8">J29*K29</f>
        <v>0</v>
      </c>
      <c r="M29" s="238">
        <f>IF('TAB4.1.1'!R42="v",0,'TAB4.1.1'!R42)</f>
        <v>0</v>
      </c>
      <c r="N29" s="218">
        <f>N27-'TAB3.1'!D68</f>
        <v>0</v>
      </c>
      <c r="O29" s="218">
        <f>M29*N29</f>
        <v>0</v>
      </c>
    </row>
    <row r="30" spans="1:15" x14ac:dyDescent="0.3">
      <c r="A30" s="589"/>
      <c r="B30" s="59" t="s">
        <v>104</v>
      </c>
      <c r="C30" s="218">
        <f>SUM(F30,I30,L30,O30)</f>
        <v>0</v>
      </c>
      <c r="D30" s="238">
        <f>IF('TAB4.1.1'!L43="v",0,'TAB4.1.1'!L43)</f>
        <v>0</v>
      </c>
      <c r="E30" s="218">
        <f>E27</f>
        <v>0</v>
      </c>
      <c r="F30" s="218">
        <f>D30*E30</f>
        <v>0</v>
      </c>
      <c r="G30" s="238">
        <f>IF('TAB4.1.1'!N43="v",0,'TAB4.1.1'!N43)</f>
        <v>0</v>
      </c>
      <c r="H30" s="218">
        <f>H27</f>
        <v>0</v>
      </c>
      <c r="I30" s="218">
        <f t="shared" si="7"/>
        <v>0</v>
      </c>
      <c r="J30" s="238">
        <f>IF('TAB4.1.1'!P43="v",0,'TAB4.1.1'!P43)</f>
        <v>0</v>
      </c>
      <c r="K30" s="218">
        <f>K27</f>
        <v>0</v>
      </c>
      <c r="L30" s="218">
        <f t="shared" si="8"/>
        <v>0</v>
      </c>
      <c r="M30" s="238">
        <f>IF('TAB4.1.1'!R43="v",0,'TAB4.1.1'!R43)</f>
        <v>0</v>
      </c>
      <c r="N30" s="218">
        <f>N27</f>
        <v>0</v>
      </c>
      <c r="O30" s="218">
        <f>M30*N30</f>
        <v>0</v>
      </c>
    </row>
    <row r="31" spans="1:15" x14ac:dyDescent="0.3">
      <c r="A31" s="589"/>
      <c r="B31" s="59" t="s">
        <v>106</v>
      </c>
      <c r="C31" s="218">
        <f t="shared" si="6"/>
        <v>0</v>
      </c>
      <c r="D31" s="238">
        <f>IF('TAB4.1.1'!L44="v",0,'TAB4.1.1'!L44)</f>
        <v>0</v>
      </c>
      <c r="E31" s="218">
        <f>E30</f>
        <v>0</v>
      </c>
      <c r="F31" s="218">
        <f>D31*E31</f>
        <v>0</v>
      </c>
      <c r="G31" s="238">
        <f>IF('TAB4.1.1'!N44="v",0,'TAB4.1.1'!N44)</f>
        <v>0</v>
      </c>
      <c r="H31" s="218">
        <f>H30</f>
        <v>0</v>
      </c>
      <c r="I31" s="218">
        <f t="shared" si="7"/>
        <v>0</v>
      </c>
      <c r="J31" s="238">
        <f>IF('TAB4.1.1'!P44="v",0,'TAB4.1.1'!P44)</f>
        <v>0</v>
      </c>
      <c r="K31" s="218">
        <f>K30</f>
        <v>0</v>
      </c>
      <c r="L31" s="218">
        <f t="shared" si="8"/>
        <v>0</v>
      </c>
      <c r="M31" s="238">
        <f>IF('TAB4.1.1'!R44="v",0,'TAB4.1.1'!R44)</f>
        <v>0</v>
      </c>
      <c r="N31" s="218">
        <f>N30</f>
        <v>0</v>
      </c>
      <c r="O31" s="218">
        <f>M31*N31</f>
        <v>0</v>
      </c>
    </row>
    <row r="32" spans="1:15" x14ac:dyDescent="0.3">
      <c r="A32" s="589"/>
      <c r="B32" s="214" t="s">
        <v>90</v>
      </c>
      <c r="C32" s="386">
        <f t="shared" si="6"/>
        <v>0</v>
      </c>
      <c r="D32" s="387">
        <f>IF('TAB4.1.1'!L46="v",0,'TAB4.1.1'!L46)</f>
        <v>0</v>
      </c>
      <c r="E32" s="386">
        <f>E31</f>
        <v>0</v>
      </c>
      <c r="F32" s="386">
        <f>D32*E32</f>
        <v>0</v>
      </c>
      <c r="G32" s="387">
        <f>IF('TAB4.1.1'!N46="v",0,'TAB4.1.1'!N46)</f>
        <v>0</v>
      </c>
      <c r="H32" s="386">
        <f>H31</f>
        <v>0</v>
      </c>
      <c r="I32" s="386">
        <f>G32*H32</f>
        <v>0</v>
      </c>
      <c r="J32" s="387">
        <f>IF('TAB4.1.1'!P46="v",0,'TAB4.1.1'!P46)</f>
        <v>0</v>
      </c>
      <c r="K32" s="386">
        <f>K31</f>
        <v>0</v>
      </c>
      <c r="L32" s="386">
        <f>J32*K32</f>
        <v>0</v>
      </c>
      <c r="M32" s="387">
        <f>IF('TAB4.1.1'!R46="v",0,'TAB4.1.1'!R46)</f>
        <v>0</v>
      </c>
      <c r="N32" s="386">
        <f>N31</f>
        <v>0</v>
      </c>
      <c r="O32" s="386">
        <f>M32*N32</f>
        <v>0</v>
      </c>
    </row>
    <row r="33" spans="1:15" x14ac:dyDescent="0.3">
      <c r="A33" s="589"/>
      <c r="B33" s="214" t="s">
        <v>91</v>
      </c>
      <c r="C33" s="386">
        <f t="shared" si="6"/>
        <v>0</v>
      </c>
      <c r="D33" s="387">
        <f>IF('TAB4.1.1'!L48="v",0,'TAB4.1.1'!L48)</f>
        <v>0</v>
      </c>
      <c r="E33" s="386">
        <f>'TAB3.1'!D87</f>
        <v>0</v>
      </c>
      <c r="F33" s="386">
        <f>D33*E33</f>
        <v>0</v>
      </c>
      <c r="G33" s="387">
        <f>IF('TAB4.1.1'!N48="v",0,'TAB4.1.1'!N48)</f>
        <v>0</v>
      </c>
      <c r="H33" s="386">
        <f>'TAB3.1'!D88</f>
        <v>0</v>
      </c>
      <c r="I33" s="386">
        <f>G33*H33</f>
        <v>0</v>
      </c>
      <c r="J33" s="387">
        <f>IF('TAB4.1.1'!P48="v",0,'TAB4.1.1'!P48)</f>
        <v>0</v>
      </c>
      <c r="K33" s="386">
        <f>'TAB3.1'!D89</f>
        <v>0</v>
      </c>
      <c r="L33" s="386">
        <f>J33*K33</f>
        <v>0</v>
      </c>
      <c r="M33" s="388"/>
      <c r="N33" s="388"/>
      <c r="O33" s="388"/>
    </row>
    <row r="34" spans="1:15" x14ac:dyDescent="0.3">
      <c r="A34" s="589"/>
      <c r="B34" s="212" t="s">
        <v>19</v>
      </c>
      <c r="C34" s="183">
        <f t="shared" si="6"/>
        <v>0</v>
      </c>
      <c r="D34" s="239"/>
      <c r="E34" s="183"/>
      <c r="F34" s="183">
        <f>SUM(F7,F27,F28,F32,F33)</f>
        <v>0</v>
      </c>
      <c r="G34" s="239"/>
      <c r="H34" s="183"/>
      <c r="I34" s="183">
        <f>SUM(I7,I27,I28,I32,I33)</f>
        <v>0</v>
      </c>
      <c r="J34" s="239"/>
      <c r="K34" s="183"/>
      <c r="L34" s="183">
        <f>SUM(L7,L27,L28,L32,L33)</f>
        <v>0</v>
      </c>
      <c r="M34" s="239"/>
      <c r="N34" s="183"/>
      <c r="O34" s="183">
        <f>SUM(O7,O27,O28,O32,O33)</f>
        <v>0</v>
      </c>
    </row>
    <row r="35" spans="1:15" s="6" customFormat="1" ht="14.45" customHeight="1" x14ac:dyDescent="0.3">
      <c r="A35" s="588" t="s">
        <v>201</v>
      </c>
      <c r="B35" s="214" t="s">
        <v>11</v>
      </c>
      <c r="C35" s="384">
        <f>SUM(F35,I35,L35,O35)</f>
        <v>0</v>
      </c>
      <c r="D35" s="385"/>
      <c r="E35" s="384"/>
      <c r="F35" s="384">
        <f>SUM(F43,F45,F46)</f>
        <v>0</v>
      </c>
      <c r="G35" s="385"/>
      <c r="H35" s="384"/>
      <c r="I35" s="384">
        <f>SUM(I43,I45,I46)</f>
        <v>0</v>
      </c>
      <c r="J35" s="385"/>
      <c r="K35" s="384"/>
      <c r="L35" s="384">
        <f>SUM(L43,L45,L46)</f>
        <v>0</v>
      </c>
      <c r="M35" s="385"/>
      <c r="N35" s="384"/>
      <c r="O35" s="384">
        <f>SUM(O43,O45,O46)</f>
        <v>0</v>
      </c>
    </row>
    <row r="36" spans="1:15" x14ac:dyDescent="0.3">
      <c r="A36" s="589"/>
      <c r="B36" s="59" t="s">
        <v>12</v>
      </c>
      <c r="C36" s="218">
        <f>SUM(F36,I36,L36,O36)</f>
        <v>0</v>
      </c>
      <c r="D36" s="199"/>
      <c r="E36" s="27"/>
      <c r="F36" s="27"/>
      <c r="G36" s="199"/>
      <c r="H36" s="27"/>
      <c r="I36" s="27"/>
      <c r="J36" s="199"/>
      <c r="K36" s="27"/>
      <c r="L36" s="27"/>
      <c r="M36" s="27"/>
      <c r="N36" s="27"/>
      <c r="O36" s="27"/>
    </row>
    <row r="37" spans="1:15" x14ac:dyDescent="0.3">
      <c r="A37" s="589"/>
      <c r="B37" s="60" t="s">
        <v>336</v>
      </c>
      <c r="C37" s="218">
        <f t="shared" ref="C37:C61" si="9">SUM(F37,I37,L37,O37)</f>
        <v>0</v>
      </c>
      <c r="D37" s="199"/>
      <c r="E37" s="27"/>
      <c r="F37" s="27"/>
      <c r="G37" s="199"/>
      <c r="H37" s="27"/>
      <c r="I37" s="27"/>
      <c r="J37" s="199"/>
      <c r="K37" s="27"/>
      <c r="L37" s="27"/>
      <c r="M37" s="199"/>
      <c r="N37" s="27"/>
      <c r="O37" s="27"/>
    </row>
    <row r="38" spans="1:15" x14ac:dyDescent="0.3">
      <c r="A38" s="589"/>
      <c r="B38" s="282" t="s">
        <v>307</v>
      </c>
      <c r="C38" s="218">
        <f t="shared" si="9"/>
        <v>0</v>
      </c>
      <c r="D38" s="199"/>
      <c r="E38" s="27"/>
      <c r="F38" s="27"/>
      <c r="G38" s="199"/>
      <c r="H38" s="27"/>
      <c r="I38" s="27"/>
      <c r="J38" s="199"/>
      <c r="K38" s="27"/>
      <c r="L38" s="27"/>
      <c r="M38" s="199"/>
      <c r="N38" s="27"/>
      <c r="O38" s="27"/>
    </row>
    <row r="39" spans="1:15" x14ac:dyDescent="0.3">
      <c r="A39" s="589"/>
      <c r="B39" s="215" t="s">
        <v>335</v>
      </c>
      <c r="C39" s="218">
        <f t="shared" si="9"/>
        <v>0</v>
      </c>
      <c r="D39" s="199"/>
      <c r="E39" s="27"/>
      <c r="F39" s="27"/>
      <c r="G39" s="199"/>
      <c r="H39" s="27"/>
      <c r="I39" s="27"/>
      <c r="J39" s="199"/>
      <c r="K39" s="27"/>
      <c r="L39" s="27"/>
      <c r="M39" s="199"/>
      <c r="N39" s="27"/>
      <c r="O39" s="27"/>
    </row>
    <row r="40" spans="1:15" x14ac:dyDescent="0.3">
      <c r="A40" s="589"/>
      <c r="B40" s="60" t="s">
        <v>312</v>
      </c>
      <c r="C40" s="218">
        <f t="shared" si="9"/>
        <v>0</v>
      </c>
      <c r="D40" s="199"/>
      <c r="E40" s="27"/>
      <c r="F40" s="27"/>
      <c r="G40" s="199"/>
      <c r="H40" s="27"/>
      <c r="I40" s="27"/>
      <c r="J40" s="199"/>
      <c r="K40" s="27"/>
      <c r="L40" s="27"/>
      <c r="M40" s="199"/>
      <c r="N40" s="27"/>
      <c r="O40" s="27"/>
    </row>
    <row r="41" spans="1:15" ht="27" x14ac:dyDescent="0.3">
      <c r="A41" s="589"/>
      <c r="B41" s="282" t="s">
        <v>313</v>
      </c>
      <c r="C41" s="218">
        <f t="shared" si="9"/>
        <v>0</v>
      </c>
      <c r="D41" s="199"/>
      <c r="E41" s="27"/>
      <c r="F41" s="27"/>
      <c r="G41" s="199"/>
      <c r="H41" s="27"/>
      <c r="I41" s="27"/>
      <c r="J41" s="199"/>
      <c r="K41" s="27"/>
      <c r="L41" s="27"/>
      <c r="M41" s="199"/>
      <c r="N41" s="27"/>
      <c r="O41" s="27"/>
    </row>
    <row r="42" spans="1:15" ht="27" x14ac:dyDescent="0.3">
      <c r="A42" s="589"/>
      <c r="B42" s="282" t="s">
        <v>314</v>
      </c>
      <c r="C42" s="218">
        <f t="shared" si="9"/>
        <v>0</v>
      </c>
      <c r="D42" s="199"/>
      <c r="E42" s="27"/>
      <c r="F42" s="27"/>
      <c r="G42" s="199"/>
      <c r="H42" s="27"/>
      <c r="I42" s="27"/>
      <c r="J42" s="199"/>
      <c r="K42" s="27"/>
      <c r="L42" s="27"/>
      <c r="M42" s="199"/>
      <c r="N42" s="27"/>
      <c r="O42" s="27"/>
    </row>
    <row r="43" spans="1:15" x14ac:dyDescent="0.3">
      <c r="A43" s="589"/>
      <c r="B43" s="59" t="s">
        <v>315</v>
      </c>
      <c r="C43" s="218">
        <f t="shared" si="9"/>
        <v>0</v>
      </c>
      <c r="D43" s="199"/>
      <c r="E43" s="27"/>
      <c r="F43" s="27"/>
      <c r="G43" s="199"/>
      <c r="H43" s="27"/>
      <c r="I43" s="27"/>
      <c r="J43" s="199"/>
      <c r="K43" s="27"/>
      <c r="L43" s="27"/>
      <c r="O43" s="218">
        <f>O44</f>
        <v>0</v>
      </c>
    </row>
    <row r="44" spans="1:15" x14ac:dyDescent="0.3">
      <c r="A44" s="589"/>
      <c r="B44" s="215" t="s">
        <v>100</v>
      </c>
      <c r="C44" s="218">
        <f t="shared" si="9"/>
        <v>0</v>
      </c>
      <c r="D44" s="199"/>
      <c r="E44" s="27"/>
      <c r="F44" s="27"/>
      <c r="G44" s="199"/>
      <c r="H44" s="27"/>
      <c r="I44" s="27"/>
      <c r="J44" s="199"/>
      <c r="K44" s="27"/>
      <c r="L44" s="27"/>
      <c r="M44" s="238">
        <f>IF('TAB4.1.1'!T23="v",0,'TAB4.1.1'!T23)</f>
        <v>0</v>
      </c>
      <c r="N44" s="218">
        <f>'TAB3.2'!D82</f>
        <v>0</v>
      </c>
      <c r="O44" s="218">
        <f>M44*N44</f>
        <v>0</v>
      </c>
    </row>
    <row r="45" spans="1:15" x14ac:dyDescent="0.3">
      <c r="A45" s="589"/>
      <c r="B45" s="59" t="s">
        <v>318</v>
      </c>
      <c r="C45" s="218">
        <f t="shared" si="9"/>
        <v>0</v>
      </c>
      <c r="D45" s="218">
        <f>IF('TAB4.1.1'!L24="v",0,'TAB4.1.1'!L24)</f>
        <v>0</v>
      </c>
      <c r="E45" s="218">
        <f>'TAB3.2'!D8</f>
        <v>0</v>
      </c>
      <c r="F45" s="218">
        <f>D45*E45</f>
        <v>0</v>
      </c>
      <c r="G45" s="218">
        <f>IF('TAB4.1.1'!N24="v",0,'TAB4.1.1'!N24)</f>
        <v>0</v>
      </c>
      <c r="H45" s="218">
        <f>'TAB3.2'!D9</f>
        <v>0</v>
      </c>
      <c r="I45" s="218">
        <f>G45*H45</f>
        <v>0</v>
      </c>
      <c r="J45" s="218">
        <f>IF('TAB4.1.1'!P24="v",0,'TAB4.1.1'!P24)</f>
        <v>0</v>
      </c>
      <c r="K45" s="218">
        <f>'TAB3.2'!D10</f>
        <v>0</v>
      </c>
      <c r="L45" s="218">
        <f>J45*K45</f>
        <v>0</v>
      </c>
      <c r="M45" s="218">
        <f>IF('TAB4.1.1'!R24="v",0,'TAB4.1.1'!R24)</f>
        <v>0</v>
      </c>
      <c r="N45" s="218">
        <f>'TAB3.2'!D11</f>
        <v>0</v>
      </c>
      <c r="O45" s="218">
        <f>M45*N45</f>
        <v>0</v>
      </c>
    </row>
    <row r="46" spans="1:15" x14ac:dyDescent="0.3">
      <c r="A46" s="589"/>
      <c r="B46" s="59" t="s">
        <v>337</v>
      </c>
      <c r="C46" s="218">
        <f t="shared" si="9"/>
        <v>0</v>
      </c>
      <c r="F46" s="218">
        <f>SUM(F51:F54)</f>
        <v>0</v>
      </c>
      <c r="I46" s="218">
        <f>SUM(I51:I54)</f>
        <v>0</v>
      </c>
      <c r="L46" s="218">
        <f>SUM(L51:L54)</f>
        <v>0</v>
      </c>
      <c r="O46" s="218">
        <f>SUM(O47:O54)</f>
        <v>0</v>
      </c>
    </row>
    <row r="47" spans="1:15" x14ac:dyDescent="0.3">
      <c r="A47" s="589"/>
      <c r="B47" s="60" t="s">
        <v>323</v>
      </c>
      <c r="C47" s="218">
        <f t="shared" si="9"/>
        <v>0</v>
      </c>
      <c r="D47" s="199"/>
      <c r="E47" s="199"/>
      <c r="F47" s="199"/>
      <c r="G47" s="199"/>
      <c r="H47" s="199"/>
      <c r="I47" s="199"/>
      <c r="J47" s="199"/>
      <c r="K47" s="199"/>
      <c r="L47" s="199"/>
      <c r="M47" s="238">
        <f>IF('TAB4.1.1'!T27="v",0,'TAB4.1.1'!T27)</f>
        <v>0</v>
      </c>
      <c r="N47" s="218">
        <f>'TAB3.2'!D39</f>
        <v>0</v>
      </c>
      <c r="O47" s="218">
        <f t="shared" ref="O47:O54" si="10">M47*N47</f>
        <v>0</v>
      </c>
    </row>
    <row r="48" spans="1:15" x14ac:dyDescent="0.3">
      <c r="A48" s="589"/>
      <c r="B48" s="60" t="s">
        <v>325</v>
      </c>
      <c r="C48" s="218">
        <f t="shared" si="9"/>
        <v>0</v>
      </c>
      <c r="D48" s="199"/>
      <c r="E48" s="199"/>
      <c r="F48" s="199"/>
      <c r="G48" s="199"/>
      <c r="H48" s="199"/>
      <c r="I48" s="199"/>
      <c r="J48" s="199"/>
      <c r="K48" s="199"/>
      <c r="L48" s="199"/>
      <c r="M48" s="238">
        <f>IF('TAB4.1.1'!T28="v",0,'TAB4.1.1'!T28)</f>
        <v>0</v>
      </c>
      <c r="N48" s="218">
        <f>'TAB3.2'!D40</f>
        <v>0</v>
      </c>
      <c r="O48" s="218">
        <f t="shared" si="10"/>
        <v>0</v>
      </c>
    </row>
    <row r="49" spans="1:15" x14ac:dyDescent="0.3">
      <c r="A49" s="589"/>
      <c r="B49" s="60" t="s">
        <v>326</v>
      </c>
      <c r="C49" s="218">
        <f t="shared" si="9"/>
        <v>0</v>
      </c>
      <c r="D49" s="199"/>
      <c r="E49" s="199"/>
      <c r="F49" s="199"/>
      <c r="G49" s="199"/>
      <c r="H49" s="199"/>
      <c r="I49" s="199"/>
      <c r="J49" s="199"/>
      <c r="K49" s="199"/>
      <c r="L49" s="199"/>
      <c r="M49" s="238">
        <f>IF('TAB4.1.1'!T29="v",0,'TAB4.1.1'!T29)</f>
        <v>0</v>
      </c>
      <c r="N49" s="218">
        <f>'TAB3.2'!D41</f>
        <v>0</v>
      </c>
      <c r="O49" s="218">
        <f t="shared" si="10"/>
        <v>0</v>
      </c>
    </row>
    <row r="50" spans="1:15" x14ac:dyDescent="0.3">
      <c r="A50" s="589"/>
      <c r="B50" s="60" t="s">
        <v>327</v>
      </c>
      <c r="C50" s="218">
        <f t="shared" si="9"/>
        <v>0</v>
      </c>
      <c r="D50" s="199"/>
      <c r="E50" s="199"/>
      <c r="F50" s="199"/>
      <c r="G50" s="199"/>
      <c r="H50" s="199"/>
      <c r="I50" s="199"/>
      <c r="J50" s="199"/>
      <c r="K50" s="199"/>
      <c r="L50" s="199"/>
      <c r="M50" s="238">
        <f>IF('TAB4.1.1'!T30="v",0,'TAB4.1.1'!T30)</f>
        <v>0</v>
      </c>
      <c r="N50" s="218">
        <f>'TAB3.2'!D42</f>
        <v>0</v>
      </c>
      <c r="O50" s="218">
        <f t="shared" si="10"/>
        <v>0</v>
      </c>
    </row>
    <row r="51" spans="1:15" x14ac:dyDescent="0.3">
      <c r="A51" s="589"/>
      <c r="B51" s="60" t="s">
        <v>86</v>
      </c>
      <c r="C51" s="218">
        <f t="shared" si="9"/>
        <v>0</v>
      </c>
      <c r="D51" s="199"/>
      <c r="E51" s="27"/>
      <c r="F51" s="27"/>
      <c r="G51" s="199"/>
      <c r="H51" s="27"/>
      <c r="I51" s="27"/>
      <c r="J51" s="199"/>
      <c r="K51" s="27"/>
      <c r="L51" s="27"/>
      <c r="M51" s="238">
        <f>IF('TAB4.1.1'!T35="v",0,'TAB4.1.1'!T35)</f>
        <v>0</v>
      </c>
      <c r="N51" s="218">
        <f>'TAB3.2'!D43</f>
        <v>0</v>
      </c>
      <c r="O51" s="218">
        <f t="shared" si="10"/>
        <v>0</v>
      </c>
    </row>
    <row r="52" spans="1:15" x14ac:dyDescent="0.3">
      <c r="A52" s="589"/>
      <c r="B52" s="60" t="s">
        <v>87</v>
      </c>
      <c r="C52" s="218">
        <f t="shared" si="9"/>
        <v>0</v>
      </c>
      <c r="D52" s="238">
        <f>IF('TAB4.1.1'!M32="v",0,'TAB4.1.1'!M32)</f>
        <v>0</v>
      </c>
      <c r="E52" s="218">
        <f>'TAB3.2'!D18</f>
        <v>0</v>
      </c>
      <c r="F52" s="218">
        <f t="shared" ref="F52:F53" si="11">D52*E52</f>
        <v>0</v>
      </c>
      <c r="G52" s="238">
        <f>IF('TAB4.1.1'!O32="v",0,'TAB4.1.1'!O32)</f>
        <v>0</v>
      </c>
      <c r="H52" s="218">
        <f>'TAB3.2'!D24</f>
        <v>0</v>
      </c>
      <c r="I52" s="218">
        <f t="shared" ref="I52:I53" si="12">G52*H52</f>
        <v>0</v>
      </c>
      <c r="J52" s="238">
        <f>IF('TAB4.1.1'!Q32="v",0,'TAB4.1.1'!Q32)</f>
        <v>0</v>
      </c>
      <c r="K52" s="218">
        <f>'TAB3.2'!D30+'TAB3.2'!D34</f>
        <v>0</v>
      </c>
      <c r="L52" s="218">
        <f t="shared" ref="L52" si="13">J52*K52</f>
        <v>0</v>
      </c>
      <c r="M52" s="238">
        <f>IF('TAB4.1.1'!T32="v",0,'TAB4.1.1'!T32)</f>
        <v>0</v>
      </c>
      <c r="N52" s="218">
        <f>'TAB3.2'!D44+'TAB3.2'!D49</f>
        <v>0</v>
      </c>
      <c r="O52" s="218">
        <f t="shared" si="10"/>
        <v>0</v>
      </c>
    </row>
    <row r="53" spans="1:15" x14ac:dyDescent="0.3">
      <c r="A53" s="589"/>
      <c r="B53" s="60" t="s">
        <v>15</v>
      </c>
      <c r="C53" s="218">
        <f t="shared" si="9"/>
        <v>0</v>
      </c>
      <c r="D53" s="238">
        <f>IF('TAB4.1.1'!M33="v",0,'TAB4.1.1'!M33)</f>
        <v>0</v>
      </c>
      <c r="E53" s="218">
        <f>'TAB3.2'!D19</f>
        <v>0</v>
      </c>
      <c r="F53" s="218">
        <f t="shared" si="11"/>
        <v>0</v>
      </c>
      <c r="G53" s="238">
        <f>IF('TAB4.1.1'!O33="v",0,'TAB4.1.1'!O33)</f>
        <v>0</v>
      </c>
      <c r="H53" s="218">
        <f>'TAB3.2'!D25</f>
        <v>0</v>
      </c>
      <c r="I53" s="218">
        <f t="shared" si="12"/>
        <v>0</v>
      </c>
      <c r="J53" s="238">
        <f>IF('TAB4.1.1'!Q33="v",0,'TAB4.1.1'!Q33)</f>
        <v>0</v>
      </c>
      <c r="K53" s="218">
        <f>'TAB3.2'!D31+'TAB3.2'!D35</f>
        <v>0</v>
      </c>
      <c r="L53" s="218">
        <f>J53*K53</f>
        <v>0</v>
      </c>
      <c r="M53" s="238">
        <f>IF('TAB4.1.1'!T33="v",0,'TAB4.1.1'!T33)</f>
        <v>0</v>
      </c>
      <c r="N53" s="218">
        <f>'TAB3.2'!D45+'TAB3.2'!D50</f>
        <v>0</v>
      </c>
      <c r="O53" s="218">
        <f t="shared" si="10"/>
        <v>0</v>
      </c>
    </row>
    <row r="54" spans="1:15" x14ac:dyDescent="0.3">
      <c r="A54" s="589"/>
      <c r="B54" s="60" t="s">
        <v>88</v>
      </c>
      <c r="C54" s="218">
        <f t="shared" si="9"/>
        <v>0</v>
      </c>
      <c r="D54" s="199"/>
      <c r="E54" s="27"/>
      <c r="F54" s="27"/>
      <c r="G54" s="199"/>
      <c r="H54" s="27"/>
      <c r="I54" s="27"/>
      <c r="J54" s="199"/>
      <c r="K54" s="27"/>
      <c r="L54" s="27"/>
      <c r="M54" s="238">
        <f>IF('TAB4.1.1'!R37="v",0,'TAB4.1.1'!R37)</f>
        <v>0</v>
      </c>
      <c r="N54" s="218">
        <f>'TAB3.2'!D46</f>
        <v>0</v>
      </c>
      <c r="O54" s="218">
        <f t="shared" si="10"/>
        <v>0</v>
      </c>
    </row>
    <row r="55" spans="1:15" x14ac:dyDescent="0.3">
      <c r="A55" s="589"/>
      <c r="B55" s="214" t="s">
        <v>20</v>
      </c>
      <c r="C55" s="386">
        <f t="shared" si="9"/>
        <v>0</v>
      </c>
      <c r="D55" s="387">
        <f>IF('TAB4.1.1'!L39="v",0,'TAB4.1.1'!L39)</f>
        <v>0</v>
      </c>
      <c r="E55" s="386">
        <f>SUM(E51:E54)</f>
        <v>0</v>
      </c>
      <c r="F55" s="386">
        <f>D55*E55</f>
        <v>0</v>
      </c>
      <c r="G55" s="387">
        <f>IF('TAB4.1.1'!N39="v",0,'TAB4.1.1'!N39)</f>
        <v>0</v>
      </c>
      <c r="H55" s="386">
        <f>SUM(H51:H54)</f>
        <v>0</v>
      </c>
      <c r="I55" s="386">
        <f>G55*H55</f>
        <v>0</v>
      </c>
      <c r="J55" s="387">
        <f>IF('TAB4.1.1'!P39="v",0,'TAB4.1.1'!P39)</f>
        <v>0</v>
      </c>
      <c r="K55" s="386">
        <f>SUM(K51:K54)</f>
        <v>0</v>
      </c>
      <c r="L55" s="386">
        <f>J55*K55</f>
        <v>0</v>
      </c>
      <c r="M55" s="387">
        <f>IF('TAB4.1.1'!R39="v",0,'TAB4.1.1'!R39)</f>
        <v>0</v>
      </c>
      <c r="N55" s="386">
        <f>SUM(N47:N54)</f>
        <v>0</v>
      </c>
      <c r="O55" s="386">
        <f>M55*N55</f>
        <v>0</v>
      </c>
    </row>
    <row r="56" spans="1:15" x14ac:dyDescent="0.3">
      <c r="A56" s="589"/>
      <c r="B56" s="214" t="s">
        <v>89</v>
      </c>
      <c r="C56" s="386">
        <f t="shared" si="9"/>
        <v>0</v>
      </c>
      <c r="D56" s="387"/>
      <c r="E56" s="386"/>
      <c r="F56" s="386">
        <f>SUM(F57:F59)</f>
        <v>0</v>
      </c>
      <c r="G56" s="387"/>
      <c r="H56" s="386"/>
      <c r="I56" s="386">
        <f>SUM(I57:I59)</f>
        <v>0</v>
      </c>
      <c r="J56" s="387"/>
      <c r="K56" s="386"/>
      <c r="L56" s="386">
        <f>SUM(L57:L59)</f>
        <v>0</v>
      </c>
      <c r="M56" s="387"/>
      <c r="N56" s="386"/>
      <c r="O56" s="386">
        <f>SUM(O57:O59)</f>
        <v>0</v>
      </c>
    </row>
    <row r="57" spans="1:15" x14ac:dyDescent="0.3">
      <c r="A57" s="589"/>
      <c r="B57" s="59" t="s">
        <v>4</v>
      </c>
      <c r="C57" s="218">
        <f t="shared" si="9"/>
        <v>0</v>
      </c>
      <c r="D57" s="238">
        <f>IF('TAB4.1.1'!L42="v",0,'TAB4.1.1'!L42)</f>
        <v>0</v>
      </c>
      <c r="E57" s="218">
        <f>E55-'TAB3.2'!D73</f>
        <v>0</v>
      </c>
      <c r="F57" s="218">
        <f>D57*E57</f>
        <v>0</v>
      </c>
      <c r="G57" s="238">
        <f>IF('TAB4.1.1'!N42="v",0,'TAB4.1.1'!N42)</f>
        <v>0</v>
      </c>
      <c r="H57" s="218">
        <f>H55-'TAB3.2'!D74</f>
        <v>0</v>
      </c>
      <c r="I57" s="218">
        <f>G57*H57</f>
        <v>0</v>
      </c>
      <c r="J57" s="238">
        <f>IF('TAB4.1.1'!P42="v",0,'TAB4.1.1'!P42)</f>
        <v>0</v>
      </c>
      <c r="K57" s="218">
        <f>K55-'TAB3.2'!D75</f>
        <v>0</v>
      </c>
      <c r="L57" s="218">
        <f>J57*K57</f>
        <v>0</v>
      </c>
      <c r="M57" s="238">
        <f>IF('TAB4.1.1'!R42="v",0,'TAB4.1.1'!R42)</f>
        <v>0</v>
      </c>
      <c r="N57" s="218">
        <f>N55-'TAB3.2'!D76</f>
        <v>0</v>
      </c>
      <c r="O57" s="218">
        <f>M57*N57</f>
        <v>0</v>
      </c>
    </row>
    <row r="58" spans="1:15" x14ac:dyDescent="0.3">
      <c r="A58" s="589"/>
      <c r="B58" s="59" t="s">
        <v>104</v>
      </c>
      <c r="C58" s="218">
        <f t="shared" si="9"/>
        <v>0</v>
      </c>
      <c r="D58" s="238">
        <f>IF('TAB4.1.1'!L43="v",0,'TAB4.1.1'!L43)</f>
        <v>0</v>
      </c>
      <c r="E58" s="218">
        <f>E55</f>
        <v>0</v>
      </c>
      <c r="F58" s="218">
        <f>D58*E58</f>
        <v>0</v>
      </c>
      <c r="G58" s="238">
        <f>IF('TAB4.1.1'!N43="v",0,'TAB4.1.1'!N43)</f>
        <v>0</v>
      </c>
      <c r="H58" s="218">
        <f>H55</f>
        <v>0</v>
      </c>
      <c r="I58" s="218">
        <f>G58*H58</f>
        <v>0</v>
      </c>
      <c r="J58" s="238">
        <f>IF('TAB4.1.1'!P43="v",0,'TAB4.1.1'!P43)</f>
        <v>0</v>
      </c>
      <c r="K58" s="218">
        <f>K55</f>
        <v>0</v>
      </c>
      <c r="L58" s="218">
        <f>J58*K58</f>
        <v>0</v>
      </c>
      <c r="M58" s="238">
        <f>IF('TAB4.1.1'!R43="v",0,'TAB4.1.1'!R43)</f>
        <v>0</v>
      </c>
      <c r="N58" s="218">
        <f>N55</f>
        <v>0</v>
      </c>
      <c r="O58" s="218">
        <f>M58*N58</f>
        <v>0</v>
      </c>
    </row>
    <row r="59" spans="1:15" x14ac:dyDescent="0.3">
      <c r="A59" s="589"/>
      <c r="B59" s="59" t="s">
        <v>106</v>
      </c>
      <c r="C59" s="218">
        <f t="shared" si="9"/>
        <v>0</v>
      </c>
      <c r="D59" s="238">
        <f>IF('TAB4.1.1'!L44="v",0,'TAB4.1.1'!L44)</f>
        <v>0</v>
      </c>
      <c r="E59" s="218">
        <f>E58</f>
        <v>0</v>
      </c>
      <c r="F59" s="218">
        <f>D59*E59</f>
        <v>0</v>
      </c>
      <c r="G59" s="238">
        <f>IF('TAB4.1.1'!N44="v",0,'TAB4.1.1'!N44)</f>
        <v>0</v>
      </c>
      <c r="H59" s="218">
        <f>H58</f>
        <v>0</v>
      </c>
      <c r="I59" s="218">
        <f>G59*H59</f>
        <v>0</v>
      </c>
      <c r="J59" s="238">
        <f>IF('TAB4.1.1'!P44="v",0,'TAB4.1.1'!P44)</f>
        <v>0</v>
      </c>
      <c r="K59" s="218">
        <f>K58</f>
        <v>0</v>
      </c>
      <c r="L59" s="218">
        <f>J59*K59</f>
        <v>0</v>
      </c>
      <c r="M59" s="238">
        <f>IF('TAB4.1.1'!R44="v",0,'TAB4.1.1'!R44)</f>
        <v>0</v>
      </c>
      <c r="N59" s="218">
        <f>N58</f>
        <v>0</v>
      </c>
      <c r="O59" s="218">
        <f>M59*N59</f>
        <v>0</v>
      </c>
    </row>
    <row r="60" spans="1:15" x14ac:dyDescent="0.3">
      <c r="A60" s="589"/>
      <c r="B60" s="214" t="s">
        <v>90</v>
      </c>
      <c r="C60" s="386">
        <f t="shared" si="9"/>
        <v>0</v>
      </c>
      <c r="D60" s="387">
        <f>IF('TAB4.1.1'!M46="v",0,'TAB4.1.1'!M46)</f>
        <v>0</v>
      </c>
      <c r="E60" s="386">
        <f>E59</f>
        <v>0</v>
      </c>
      <c r="F60" s="386">
        <f>D60*E60</f>
        <v>0</v>
      </c>
      <c r="G60" s="387">
        <f>IF('TAB4.1.1'!O46="v",0,'TAB4.1.1'!O46)</f>
        <v>0</v>
      </c>
      <c r="H60" s="386">
        <f>H59</f>
        <v>0</v>
      </c>
      <c r="I60" s="386">
        <f>G60*H60</f>
        <v>0</v>
      </c>
      <c r="J60" s="387">
        <f>IF('TAB4.1.1'!Q46="v",0,'TAB4.1.1'!Q46)</f>
        <v>0</v>
      </c>
      <c r="K60" s="386">
        <f>K59</f>
        <v>0</v>
      </c>
      <c r="L60" s="386">
        <f>J60*K60</f>
        <v>0</v>
      </c>
      <c r="M60" s="387">
        <f>IF('TAB4.1.1'!R46="v",0,'TAB4.1.1'!R46)</f>
        <v>0</v>
      </c>
      <c r="N60" s="386">
        <f>N59</f>
        <v>0</v>
      </c>
      <c r="O60" s="386">
        <f>M60*N60</f>
        <v>0</v>
      </c>
    </row>
    <row r="61" spans="1:15" x14ac:dyDescent="0.3">
      <c r="A61" s="589"/>
      <c r="B61" s="214" t="s">
        <v>91</v>
      </c>
      <c r="C61" s="386">
        <f t="shared" si="9"/>
        <v>0</v>
      </c>
      <c r="D61" s="387">
        <f>IF('TAB4.1.1'!M48="v",0,'TAB4.1.1'!M48)</f>
        <v>0</v>
      </c>
      <c r="E61" s="386">
        <f>'TAB3.2'!D87</f>
        <v>0</v>
      </c>
      <c r="F61" s="386">
        <f>D61*E61</f>
        <v>0</v>
      </c>
      <c r="G61" s="387">
        <f>IF('TAB4.1.1'!O48="v",0,'TAB4.1.1'!O48)</f>
        <v>0</v>
      </c>
      <c r="H61" s="386">
        <f>'TAB3.2'!D88</f>
        <v>0</v>
      </c>
      <c r="I61" s="386">
        <f>G61*H61</f>
        <v>0</v>
      </c>
      <c r="J61" s="387">
        <f>IF('TAB4.1.1'!Q48="v",0,'TAB4.1.1'!Q48)</f>
        <v>0</v>
      </c>
      <c r="K61" s="386">
        <f>'TAB3.2'!D89</f>
        <v>0</v>
      </c>
      <c r="L61" s="386">
        <f>J61*K61</f>
        <v>0</v>
      </c>
      <c r="M61" s="396"/>
      <c r="N61" s="388"/>
      <c r="O61" s="388"/>
    </row>
    <row r="62" spans="1:15" x14ac:dyDescent="0.3">
      <c r="A62" s="589"/>
      <c r="B62" s="212" t="s">
        <v>19</v>
      </c>
      <c r="C62" s="183">
        <f>SUM(F62,I62,L62,O62)</f>
        <v>0</v>
      </c>
      <c r="D62" s="239"/>
      <c r="E62" s="183"/>
      <c r="F62" s="183">
        <f>SUM(F35,F55,F56,F60,F61)</f>
        <v>0</v>
      </c>
      <c r="G62" s="239"/>
      <c r="H62" s="183"/>
      <c r="I62" s="183">
        <f>SUM(I35,I55,I56,I60,I61)</f>
        <v>0</v>
      </c>
      <c r="J62" s="239"/>
      <c r="K62" s="183"/>
      <c r="L62" s="183">
        <f>SUM(L35,L55,L56,L60,L61)</f>
        <v>0</v>
      </c>
      <c r="M62" s="239"/>
      <c r="N62" s="183"/>
      <c r="O62" s="183">
        <f>SUM(O35,O55,O56,O60,O61)</f>
        <v>0</v>
      </c>
    </row>
  </sheetData>
  <mergeCells count="7">
    <mergeCell ref="J5:L5"/>
    <mergeCell ref="M5:O5"/>
    <mergeCell ref="A7:A34"/>
    <mergeCell ref="A35:A62"/>
    <mergeCell ref="B5:B6"/>
    <mergeCell ref="D5:F5"/>
    <mergeCell ref="G5:I5"/>
  </mergeCells>
  <pageMargins left="0.7" right="0.7" top="0.75" bottom="0.75" header="0.3" footer="0.3"/>
  <pageSetup paperSize="8"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2:W50"/>
  <sheetViews>
    <sheetView showGridLines="0" zoomScale="85" zoomScaleNormal="85" workbookViewId="0">
      <selection activeCell="A2" sqref="A2"/>
    </sheetView>
  </sheetViews>
  <sheetFormatPr baseColWidth="10" defaultColWidth="9.140625" defaultRowHeight="14.25" x14ac:dyDescent="0.2"/>
  <cols>
    <col min="1" max="2" width="2.7109375" style="83" customWidth="1"/>
    <col min="3" max="3" width="1.7109375" style="83" customWidth="1"/>
    <col min="4" max="5" width="5.7109375" style="83" customWidth="1"/>
    <col min="6" max="6" width="8.42578125" style="83" customWidth="1"/>
    <col min="7" max="7" width="7.7109375" style="83" customWidth="1"/>
    <col min="8" max="8" width="20.7109375" style="83" customWidth="1"/>
    <col min="9" max="9" width="18" style="83" customWidth="1"/>
    <col min="10" max="10" width="13.7109375" style="83" customWidth="1"/>
    <col min="11" max="11" width="7.7109375" style="83" customWidth="1"/>
    <col min="12" max="17" width="14.7109375" style="84" customWidth="1"/>
    <col min="18" max="19" width="13" style="84" customWidth="1"/>
    <col min="20" max="20" width="15.85546875" style="83" customWidth="1"/>
    <col min="21" max="21" width="2.7109375" style="83" customWidth="1"/>
    <col min="22" max="22" width="1.7109375" style="83" customWidth="1"/>
    <col min="23" max="23" width="9.140625" style="83" hidden="1" customWidth="1"/>
    <col min="24" max="16384" width="9.140625" style="83"/>
  </cols>
  <sheetData>
    <row r="2" spans="1:23" s="4" customFormat="1" ht="29.45" customHeight="1" x14ac:dyDescent="0.3">
      <c r="A2" s="35" t="str">
        <f>TAB00!B48&amp;" : "&amp;TAB00!C48</f>
        <v>TAB4.2.1 : Tarifs de prélèvement 2025</v>
      </c>
      <c r="B2" s="40"/>
      <c r="C2" s="40"/>
      <c r="D2" s="40"/>
      <c r="E2" s="40"/>
      <c r="F2" s="40"/>
      <c r="G2" s="40"/>
      <c r="H2" s="40"/>
      <c r="I2" s="40"/>
      <c r="J2" s="40"/>
      <c r="K2" s="40"/>
      <c r="L2" s="40"/>
      <c r="M2" s="40"/>
      <c r="N2" s="40"/>
      <c r="O2" s="40"/>
      <c r="P2" s="40"/>
      <c r="Q2" s="40"/>
      <c r="R2" s="40"/>
      <c r="S2" s="40"/>
      <c r="T2" s="40"/>
    </row>
    <row r="4" spans="1:23" ht="15" x14ac:dyDescent="0.25">
      <c r="B4" s="205"/>
      <c r="C4" s="205"/>
      <c r="D4" s="205"/>
      <c r="E4" s="205"/>
      <c r="F4" s="205"/>
      <c r="G4" s="205"/>
      <c r="H4" s="205"/>
      <c r="I4" s="205"/>
      <c r="J4" s="205"/>
      <c r="K4" s="205"/>
      <c r="L4" s="205"/>
      <c r="M4" s="205"/>
      <c r="N4" s="205"/>
      <c r="O4" s="259"/>
      <c r="P4" s="205"/>
      <c r="Q4" s="205"/>
      <c r="R4" s="205"/>
      <c r="S4" s="205"/>
      <c r="T4" s="205"/>
      <c r="U4" s="205"/>
      <c r="V4" s="205"/>
      <c r="W4" s="205"/>
    </row>
    <row r="5" spans="1:23" x14ac:dyDescent="0.2">
      <c r="B5" s="85"/>
      <c r="C5" s="86"/>
      <c r="D5" s="86"/>
      <c r="E5" s="86"/>
      <c r="F5" s="86"/>
      <c r="G5" s="86"/>
      <c r="H5" s="86"/>
      <c r="I5" s="86"/>
      <c r="J5" s="86"/>
      <c r="K5" s="86"/>
      <c r="L5" s="87"/>
      <c r="M5" s="87"/>
      <c r="N5" s="87"/>
      <c r="O5" s="87"/>
      <c r="P5" s="87"/>
      <c r="Q5" s="87"/>
      <c r="R5" s="87"/>
      <c r="S5" s="87"/>
      <c r="T5" s="87"/>
      <c r="U5" s="88"/>
      <c r="V5" s="209"/>
      <c r="W5" s="209"/>
    </row>
    <row r="6" spans="1:23" ht="15.75" x14ac:dyDescent="0.25">
      <c r="B6" s="94"/>
      <c r="C6" s="586" t="s">
        <v>109</v>
      </c>
      <c r="D6" s="586"/>
      <c r="E6" s="586"/>
      <c r="F6" s="586"/>
      <c r="G6" s="586"/>
      <c r="H6" s="586"/>
      <c r="I6" s="586"/>
      <c r="J6" s="582" t="s">
        <v>300</v>
      </c>
      <c r="K6" s="582"/>
      <c r="L6" s="582"/>
      <c r="M6" s="582"/>
      <c r="N6" s="582"/>
      <c r="O6" s="583" t="s">
        <v>253</v>
      </c>
      <c r="P6" s="583"/>
      <c r="Q6" s="583"/>
      <c r="R6" s="583"/>
      <c r="S6" s="583"/>
      <c r="T6" s="583"/>
      <c r="U6" s="95"/>
      <c r="V6" s="210"/>
      <c r="W6" s="210"/>
    </row>
    <row r="7" spans="1:23" ht="15.75" x14ac:dyDescent="0.25">
      <c r="B7" s="94"/>
      <c r="C7" s="89"/>
      <c r="D7" s="310"/>
      <c r="E7" s="89"/>
      <c r="F7" s="89"/>
      <c r="G7" s="89"/>
      <c r="H7" s="89"/>
      <c r="I7" s="89"/>
      <c r="J7" s="89"/>
      <c r="K7" s="89"/>
      <c r="L7" s="311"/>
      <c r="M7" s="311"/>
      <c r="N7" s="311"/>
      <c r="O7" s="311"/>
      <c r="P7" s="311"/>
      <c r="Q7" s="311"/>
      <c r="R7" s="311"/>
      <c r="S7" s="311"/>
      <c r="T7" s="311"/>
      <c r="U7" s="95"/>
      <c r="V7" s="210"/>
      <c r="W7" s="210"/>
    </row>
    <row r="8" spans="1:23" x14ac:dyDescent="0.2">
      <c r="B8" s="94"/>
      <c r="C8" s="584" t="s">
        <v>110</v>
      </c>
      <c r="D8" s="584"/>
      <c r="E8" s="584"/>
      <c r="F8" s="584"/>
      <c r="G8" s="585" t="s">
        <v>339</v>
      </c>
      <c r="H8" s="585"/>
      <c r="I8" s="312"/>
      <c r="J8" s="89"/>
      <c r="K8" s="89"/>
      <c r="L8" s="311"/>
      <c r="M8" s="311"/>
      <c r="N8" s="311"/>
      <c r="O8" s="311"/>
      <c r="P8" s="311"/>
      <c r="Q8" s="311"/>
      <c r="R8" s="311"/>
      <c r="S8" s="311"/>
      <c r="T8" s="311"/>
      <c r="U8" s="95"/>
      <c r="V8" s="210"/>
      <c r="W8" s="210"/>
    </row>
    <row r="9" spans="1:23" ht="15" thickBot="1" x14ac:dyDescent="0.25">
      <c r="B9" s="94"/>
      <c r="C9" s="89"/>
      <c r="D9" s="313"/>
      <c r="E9" s="89"/>
      <c r="F9" s="89"/>
      <c r="G9" s="89"/>
      <c r="H9" s="89"/>
      <c r="I9" s="89"/>
      <c r="J9" s="89"/>
      <c r="K9" s="89"/>
      <c r="L9" s="100"/>
      <c r="M9" s="100"/>
      <c r="N9" s="100"/>
      <c r="O9" s="100"/>
      <c r="P9" s="100"/>
      <c r="Q9" s="100"/>
      <c r="R9" s="100"/>
      <c r="S9" s="100"/>
      <c r="T9" s="100"/>
      <c r="U9" s="95"/>
      <c r="V9" s="209"/>
      <c r="W9" s="209"/>
    </row>
    <row r="10" spans="1:23" s="260" customFormat="1" ht="15" thickBot="1" x14ac:dyDescent="0.25">
      <c r="B10" s="94"/>
      <c r="C10" s="314"/>
      <c r="D10" s="315"/>
      <c r="E10" s="315"/>
      <c r="F10" s="315"/>
      <c r="G10" s="315"/>
      <c r="H10" s="315"/>
      <c r="I10" s="315"/>
      <c r="J10" s="316"/>
      <c r="K10" s="317" t="s">
        <v>97</v>
      </c>
      <c r="L10" s="580" t="s">
        <v>5</v>
      </c>
      <c r="M10" s="581"/>
      <c r="N10" s="580" t="s">
        <v>6</v>
      </c>
      <c r="O10" s="581"/>
      <c r="P10" s="580" t="s">
        <v>7</v>
      </c>
      <c r="Q10" s="581"/>
      <c r="R10" s="580" t="s">
        <v>8</v>
      </c>
      <c r="S10" s="574"/>
      <c r="T10" s="581"/>
      <c r="U10" s="95"/>
      <c r="V10" s="261"/>
      <c r="W10" s="261"/>
    </row>
    <row r="11" spans="1:23" ht="36" customHeight="1" thickBot="1" x14ac:dyDescent="0.25">
      <c r="B11" s="94"/>
      <c r="C11" s="68"/>
      <c r="D11" s="89"/>
      <c r="E11" s="89"/>
      <c r="F11" s="89"/>
      <c r="G11" s="89"/>
      <c r="H11" s="89"/>
      <c r="I11" s="89"/>
      <c r="J11" s="70"/>
      <c r="K11" s="320"/>
      <c r="L11" s="576" t="s">
        <v>301</v>
      </c>
      <c r="M11" s="578" t="s">
        <v>302</v>
      </c>
      <c r="N11" s="576" t="s">
        <v>301</v>
      </c>
      <c r="O11" s="578" t="s">
        <v>302</v>
      </c>
      <c r="P11" s="576" t="s">
        <v>301</v>
      </c>
      <c r="Q11" s="572" t="s">
        <v>302</v>
      </c>
      <c r="R11" s="574" t="s">
        <v>301</v>
      </c>
      <c r="S11" s="575"/>
      <c r="T11" s="321" t="s">
        <v>302</v>
      </c>
      <c r="U11" s="95"/>
      <c r="V11" s="209"/>
      <c r="W11" s="209"/>
    </row>
    <row r="12" spans="1:23" ht="63.75" customHeight="1" thickBot="1" x14ac:dyDescent="0.25">
      <c r="B12" s="94"/>
      <c r="C12" s="68"/>
      <c r="D12" s="89"/>
      <c r="E12" s="89"/>
      <c r="F12" s="89"/>
      <c r="G12" s="89"/>
      <c r="H12" s="89"/>
      <c r="I12" s="89"/>
      <c r="J12" s="70"/>
      <c r="K12" s="320"/>
      <c r="L12" s="577"/>
      <c r="M12" s="579"/>
      <c r="N12" s="577"/>
      <c r="O12" s="579"/>
      <c r="P12" s="577"/>
      <c r="Q12" s="573"/>
      <c r="R12" s="322" t="s">
        <v>303</v>
      </c>
      <c r="S12" s="322" t="s">
        <v>304</v>
      </c>
      <c r="T12" s="323" t="s">
        <v>305</v>
      </c>
      <c r="U12" s="95"/>
      <c r="V12" s="209"/>
      <c r="W12" s="209"/>
    </row>
    <row r="13" spans="1:23" ht="15" thickBot="1" x14ac:dyDescent="0.25">
      <c r="B13" s="94"/>
      <c r="C13" s="68"/>
      <c r="D13" s="89"/>
      <c r="E13" s="89"/>
      <c r="F13" s="89"/>
      <c r="G13" s="89"/>
      <c r="H13" s="89"/>
      <c r="I13" s="89"/>
      <c r="J13" s="70"/>
      <c r="K13" s="320"/>
      <c r="L13" s="324"/>
      <c r="M13" s="318"/>
      <c r="N13" s="322"/>
      <c r="O13" s="318"/>
      <c r="P13" s="322"/>
      <c r="Q13" s="318"/>
      <c r="R13" s="322"/>
      <c r="S13" s="325"/>
      <c r="T13" s="318"/>
      <c r="U13" s="95"/>
      <c r="V13" s="209"/>
      <c r="W13" s="209"/>
    </row>
    <row r="14" spans="1:23" x14ac:dyDescent="0.2">
      <c r="B14" s="94"/>
      <c r="C14" s="68"/>
      <c r="D14" s="326" t="s">
        <v>11</v>
      </c>
      <c r="E14" s="326"/>
      <c r="F14" s="326"/>
      <c r="G14" s="326"/>
      <c r="H14" s="89"/>
      <c r="I14" s="89"/>
      <c r="J14" s="70"/>
      <c r="K14" s="89"/>
      <c r="L14" s="327"/>
      <c r="M14" s="328"/>
      <c r="N14" s="327"/>
      <c r="O14" s="328"/>
      <c r="P14" s="327"/>
      <c r="Q14" s="328"/>
      <c r="R14" s="327"/>
      <c r="S14" s="127"/>
      <c r="T14" s="70"/>
      <c r="U14" s="95"/>
      <c r="V14" s="209"/>
      <c r="W14" s="209"/>
    </row>
    <row r="15" spans="1:23" x14ac:dyDescent="0.2">
      <c r="B15" s="94"/>
      <c r="C15" s="68"/>
      <c r="D15" s="326"/>
      <c r="E15" s="326" t="s">
        <v>12</v>
      </c>
      <c r="F15" s="326"/>
      <c r="G15" s="326"/>
      <c r="H15" s="89"/>
      <c r="I15" s="89"/>
      <c r="J15" s="70"/>
      <c r="K15" s="89"/>
      <c r="L15" s="329"/>
      <c r="M15" s="330"/>
      <c r="N15" s="329"/>
      <c r="O15" s="330"/>
      <c r="P15" s="329"/>
      <c r="Q15" s="330"/>
      <c r="R15" s="89"/>
      <c r="S15" s="89"/>
      <c r="T15" s="70"/>
      <c r="U15" s="95"/>
      <c r="V15" s="209"/>
      <c r="W15" s="209"/>
    </row>
    <row r="16" spans="1:23" x14ac:dyDescent="0.2">
      <c r="B16" s="94"/>
      <c r="C16" s="68"/>
      <c r="D16" s="89"/>
      <c r="E16" s="89"/>
      <c r="F16" s="331" t="s">
        <v>306</v>
      </c>
      <c r="G16" s="332"/>
      <c r="H16" s="89"/>
      <c r="I16" s="89"/>
      <c r="J16" s="89"/>
      <c r="K16" s="333"/>
      <c r="L16" s="334"/>
      <c r="M16" s="335"/>
      <c r="N16" s="334"/>
      <c r="O16" s="335"/>
      <c r="P16" s="334"/>
      <c r="Q16" s="335"/>
      <c r="R16" s="334"/>
      <c r="S16" s="336"/>
      <c r="T16" s="335"/>
      <c r="U16" s="95"/>
      <c r="V16" s="209"/>
      <c r="W16" s="209"/>
    </row>
    <row r="17" spans="2:23" x14ac:dyDescent="0.2">
      <c r="B17" s="94"/>
      <c r="C17" s="68"/>
      <c r="D17" s="89"/>
      <c r="E17" s="89"/>
      <c r="F17" s="331"/>
      <c r="G17" s="72" t="s">
        <v>307</v>
      </c>
      <c r="H17" s="337"/>
      <c r="I17" s="337"/>
      <c r="J17" s="337" t="s">
        <v>308</v>
      </c>
      <c r="K17" s="124" t="s">
        <v>309</v>
      </c>
      <c r="L17" s="338" t="s">
        <v>99</v>
      </c>
      <c r="M17" s="339" t="s">
        <v>310</v>
      </c>
      <c r="N17" s="338" t="s">
        <v>99</v>
      </c>
      <c r="O17" s="339" t="s">
        <v>310</v>
      </c>
      <c r="P17" s="338" t="s">
        <v>99</v>
      </c>
      <c r="Q17" s="339" t="s">
        <v>310</v>
      </c>
      <c r="R17" s="338" t="s">
        <v>99</v>
      </c>
      <c r="S17" s="352" t="s">
        <v>310</v>
      </c>
      <c r="T17" s="339" t="s">
        <v>310</v>
      </c>
      <c r="U17" s="95"/>
      <c r="V17" s="209"/>
      <c r="W17" s="209"/>
    </row>
    <row r="18" spans="2:23" x14ac:dyDescent="0.2">
      <c r="B18" s="94"/>
      <c r="C18" s="68"/>
      <c r="D18" s="89"/>
      <c r="E18" s="89"/>
      <c r="F18" s="89"/>
      <c r="G18" s="72" t="s">
        <v>311</v>
      </c>
      <c r="H18" s="337"/>
      <c r="I18" s="337"/>
      <c r="J18" s="337" t="s">
        <v>308</v>
      </c>
      <c r="K18" s="124" t="s">
        <v>309</v>
      </c>
      <c r="L18" s="338" t="s">
        <v>99</v>
      </c>
      <c r="M18" s="339" t="s">
        <v>310</v>
      </c>
      <c r="N18" s="338" t="s">
        <v>99</v>
      </c>
      <c r="O18" s="339" t="s">
        <v>310</v>
      </c>
      <c r="P18" s="338" t="s">
        <v>99</v>
      </c>
      <c r="Q18" s="339" t="s">
        <v>310</v>
      </c>
      <c r="R18" s="338" t="s">
        <v>99</v>
      </c>
      <c r="S18" s="352" t="s">
        <v>310</v>
      </c>
      <c r="T18" s="339" t="s">
        <v>310</v>
      </c>
      <c r="U18" s="95"/>
      <c r="V18" s="209"/>
      <c r="W18" s="209"/>
    </row>
    <row r="19" spans="2:23" x14ac:dyDescent="0.2">
      <c r="B19" s="94"/>
      <c r="C19" s="68"/>
      <c r="D19" s="89"/>
      <c r="E19" s="89"/>
      <c r="F19" s="331" t="s">
        <v>312</v>
      </c>
      <c r="G19" s="326"/>
      <c r="H19" s="326"/>
      <c r="I19" s="89"/>
      <c r="J19" s="89"/>
      <c r="K19" s="124"/>
      <c r="L19" s="350"/>
      <c r="M19" s="351"/>
      <c r="N19" s="350"/>
      <c r="O19" s="351"/>
      <c r="P19" s="350"/>
      <c r="Q19" s="351"/>
      <c r="R19" s="350"/>
      <c r="S19" s="352"/>
      <c r="T19" s="351"/>
      <c r="U19" s="95"/>
      <c r="V19" s="209"/>
      <c r="W19" s="209"/>
    </row>
    <row r="20" spans="2:23" x14ac:dyDescent="0.2">
      <c r="B20" s="94"/>
      <c r="C20" s="68"/>
      <c r="D20" s="89"/>
      <c r="E20" s="89"/>
      <c r="F20" s="89"/>
      <c r="G20" s="337" t="s">
        <v>313</v>
      </c>
      <c r="H20" s="343"/>
      <c r="I20" s="337"/>
      <c r="J20" s="73" t="s">
        <v>308</v>
      </c>
      <c r="K20" s="124" t="s">
        <v>98</v>
      </c>
      <c r="L20" s="338" t="s">
        <v>310</v>
      </c>
      <c r="M20" s="339" t="s">
        <v>310</v>
      </c>
      <c r="N20" s="338" t="s">
        <v>310</v>
      </c>
      <c r="O20" s="339" t="s">
        <v>310</v>
      </c>
      <c r="P20" s="338" t="s">
        <v>310</v>
      </c>
      <c r="Q20" s="339" t="s">
        <v>310</v>
      </c>
      <c r="R20" s="344" t="s">
        <v>310</v>
      </c>
      <c r="S20" s="352">
        <v>0</v>
      </c>
      <c r="T20" s="339" t="s">
        <v>310</v>
      </c>
      <c r="U20" s="95"/>
      <c r="V20" s="209"/>
      <c r="W20" s="209"/>
    </row>
    <row r="21" spans="2:23" x14ac:dyDescent="0.2">
      <c r="B21" s="94"/>
      <c r="C21" s="68"/>
      <c r="D21" s="89"/>
      <c r="E21" s="89"/>
      <c r="F21" s="89"/>
      <c r="G21" s="77" t="s">
        <v>314</v>
      </c>
      <c r="H21" s="345"/>
      <c r="I21" s="77"/>
      <c r="J21" s="346" t="s">
        <v>308</v>
      </c>
      <c r="K21" s="124" t="s">
        <v>98</v>
      </c>
      <c r="L21" s="338" t="s">
        <v>310</v>
      </c>
      <c r="M21" s="339" t="s">
        <v>310</v>
      </c>
      <c r="N21" s="338" t="s">
        <v>310</v>
      </c>
      <c r="O21" s="339" t="s">
        <v>310</v>
      </c>
      <c r="P21" s="338" t="s">
        <v>310</v>
      </c>
      <c r="Q21" s="339" t="s">
        <v>310</v>
      </c>
      <c r="R21" s="344" t="s">
        <v>310</v>
      </c>
      <c r="S21" s="352" t="s">
        <v>99</v>
      </c>
      <c r="T21" s="339" t="s">
        <v>310</v>
      </c>
      <c r="U21" s="95"/>
      <c r="V21" s="209"/>
      <c r="W21" s="209"/>
    </row>
    <row r="22" spans="2:23" x14ac:dyDescent="0.2">
      <c r="B22" s="94"/>
      <c r="C22" s="68"/>
      <c r="D22" s="89"/>
      <c r="E22" s="326" t="s">
        <v>315</v>
      </c>
      <c r="F22" s="331"/>
      <c r="G22" s="89"/>
      <c r="H22" s="89"/>
      <c r="I22" s="89"/>
      <c r="J22" s="89"/>
      <c r="K22" s="124"/>
      <c r="L22" s="350"/>
      <c r="M22" s="351"/>
      <c r="N22" s="350"/>
      <c r="O22" s="351"/>
      <c r="P22" s="350"/>
      <c r="Q22" s="351"/>
      <c r="R22" s="350"/>
      <c r="S22" s="352"/>
      <c r="T22" s="351"/>
      <c r="U22" s="95"/>
      <c r="V22" s="209"/>
      <c r="W22" s="209"/>
    </row>
    <row r="23" spans="2:23" x14ac:dyDescent="0.2">
      <c r="B23" s="94"/>
      <c r="C23" s="68"/>
      <c r="D23" s="89"/>
      <c r="E23" s="89"/>
      <c r="F23" s="331"/>
      <c r="G23" s="72" t="s">
        <v>100</v>
      </c>
      <c r="H23" s="337"/>
      <c r="I23" s="337"/>
      <c r="J23" s="73" t="s">
        <v>316</v>
      </c>
      <c r="K23" s="347" t="s">
        <v>317</v>
      </c>
      <c r="L23" s="338" t="s">
        <v>310</v>
      </c>
      <c r="M23" s="339" t="s">
        <v>310</v>
      </c>
      <c r="N23" s="338" t="s">
        <v>310</v>
      </c>
      <c r="O23" s="339" t="s">
        <v>310</v>
      </c>
      <c r="P23" s="338" t="s">
        <v>310</v>
      </c>
      <c r="Q23" s="339" t="s">
        <v>310</v>
      </c>
      <c r="R23" s="344" t="s">
        <v>310</v>
      </c>
      <c r="S23" s="352" t="s">
        <v>310</v>
      </c>
      <c r="T23" s="339" t="s">
        <v>99</v>
      </c>
      <c r="U23" s="95"/>
      <c r="V23" s="209"/>
      <c r="W23" s="209"/>
    </row>
    <row r="24" spans="2:23" x14ac:dyDescent="0.2">
      <c r="B24" s="94"/>
      <c r="C24" s="68"/>
      <c r="D24" s="89"/>
      <c r="E24" s="326" t="s">
        <v>318</v>
      </c>
      <c r="F24" s="331"/>
      <c r="G24" s="348"/>
      <c r="H24" s="349"/>
      <c r="I24" s="349"/>
      <c r="J24" s="337" t="s">
        <v>319</v>
      </c>
      <c r="K24" s="124" t="s">
        <v>320</v>
      </c>
      <c r="L24" s="566" t="s">
        <v>99</v>
      </c>
      <c r="M24" s="567"/>
      <c r="N24" s="566" t="s">
        <v>99</v>
      </c>
      <c r="O24" s="567"/>
      <c r="P24" s="566" t="s">
        <v>99</v>
      </c>
      <c r="Q24" s="567"/>
      <c r="R24" s="566" t="s">
        <v>99</v>
      </c>
      <c r="S24" s="568"/>
      <c r="T24" s="567"/>
      <c r="U24" s="95"/>
      <c r="V24" s="209"/>
      <c r="W24" s="209"/>
    </row>
    <row r="25" spans="2:23" x14ac:dyDescent="0.2">
      <c r="B25" s="94"/>
      <c r="C25" s="68"/>
      <c r="D25" s="89"/>
      <c r="E25" s="326" t="s">
        <v>321</v>
      </c>
      <c r="F25" s="332"/>
      <c r="G25" s="89"/>
      <c r="H25" s="89"/>
      <c r="I25" s="89"/>
      <c r="J25" s="70"/>
      <c r="K25" s="353"/>
      <c r="L25" s="354"/>
      <c r="M25" s="355"/>
      <c r="N25" s="354"/>
      <c r="O25" s="355"/>
      <c r="P25" s="354"/>
      <c r="Q25" s="355"/>
      <c r="R25" s="356"/>
      <c r="S25" s="356"/>
      <c r="T25" s="357"/>
      <c r="U25" s="95"/>
      <c r="V25" s="209"/>
      <c r="W25" s="209"/>
    </row>
    <row r="26" spans="2:23" x14ac:dyDescent="0.2">
      <c r="B26" s="94"/>
      <c r="C26" s="68"/>
      <c r="D26" s="89"/>
      <c r="E26" s="326"/>
      <c r="F26" s="331" t="s">
        <v>322</v>
      </c>
      <c r="G26" s="89"/>
      <c r="H26" s="89"/>
      <c r="I26" s="89"/>
      <c r="J26" s="70"/>
      <c r="K26" s="358"/>
      <c r="L26" s="359"/>
      <c r="M26" s="360"/>
      <c r="N26" s="359"/>
      <c r="O26" s="360"/>
      <c r="P26" s="359"/>
      <c r="Q26" s="360"/>
      <c r="R26" s="359"/>
      <c r="S26" s="361"/>
      <c r="T26" s="360"/>
      <c r="U26" s="95"/>
      <c r="V26" s="209"/>
      <c r="W26" s="209"/>
    </row>
    <row r="27" spans="2:23" x14ac:dyDescent="0.2">
      <c r="B27" s="94"/>
      <c r="C27" s="68"/>
      <c r="D27" s="89"/>
      <c r="E27" s="326"/>
      <c r="F27" s="332"/>
      <c r="G27" s="207" t="s">
        <v>323</v>
      </c>
      <c r="H27" s="337"/>
      <c r="I27" s="337"/>
      <c r="J27" s="73" t="s">
        <v>324</v>
      </c>
      <c r="K27" s="124" t="s">
        <v>309</v>
      </c>
      <c r="L27" s="338" t="s">
        <v>310</v>
      </c>
      <c r="M27" s="339" t="s">
        <v>310</v>
      </c>
      <c r="N27" s="338" t="s">
        <v>310</v>
      </c>
      <c r="O27" s="339" t="s">
        <v>310</v>
      </c>
      <c r="P27" s="338" t="s">
        <v>310</v>
      </c>
      <c r="Q27" s="339" t="s">
        <v>310</v>
      </c>
      <c r="R27" s="344" t="s">
        <v>310</v>
      </c>
      <c r="S27" s="362" t="s">
        <v>99</v>
      </c>
      <c r="T27" s="363" t="s">
        <v>99</v>
      </c>
      <c r="U27" s="95"/>
      <c r="V27" s="209"/>
      <c r="W27" s="209"/>
    </row>
    <row r="28" spans="2:23" x14ac:dyDescent="0.2">
      <c r="B28" s="94"/>
      <c r="C28" s="68"/>
      <c r="D28" s="89"/>
      <c r="E28" s="326"/>
      <c r="F28" s="89"/>
      <c r="G28" s="207" t="s">
        <v>325</v>
      </c>
      <c r="H28" s="337"/>
      <c r="I28" s="337"/>
      <c r="J28" s="73" t="s">
        <v>324</v>
      </c>
      <c r="K28" s="124" t="s">
        <v>309</v>
      </c>
      <c r="L28" s="338" t="s">
        <v>310</v>
      </c>
      <c r="M28" s="339" t="s">
        <v>310</v>
      </c>
      <c r="N28" s="338" t="s">
        <v>310</v>
      </c>
      <c r="O28" s="339" t="s">
        <v>310</v>
      </c>
      <c r="P28" s="338" t="s">
        <v>310</v>
      </c>
      <c r="Q28" s="339" t="s">
        <v>310</v>
      </c>
      <c r="R28" s="344" t="s">
        <v>310</v>
      </c>
      <c r="S28" s="362">
        <v>0</v>
      </c>
      <c r="T28" s="363" t="s">
        <v>99</v>
      </c>
      <c r="U28" s="95"/>
      <c r="V28" s="209"/>
      <c r="W28" s="209"/>
    </row>
    <row r="29" spans="2:23" x14ac:dyDescent="0.2">
      <c r="B29" s="94"/>
      <c r="C29" s="68"/>
      <c r="D29" s="89"/>
      <c r="E29" s="326"/>
      <c r="F29" s="89"/>
      <c r="G29" s="208" t="s">
        <v>326</v>
      </c>
      <c r="H29" s="337"/>
      <c r="I29" s="337"/>
      <c r="J29" s="73" t="s">
        <v>324</v>
      </c>
      <c r="K29" s="124" t="s">
        <v>309</v>
      </c>
      <c r="L29" s="338" t="s">
        <v>310</v>
      </c>
      <c r="M29" s="339" t="s">
        <v>310</v>
      </c>
      <c r="N29" s="338" t="s">
        <v>310</v>
      </c>
      <c r="O29" s="339" t="s">
        <v>310</v>
      </c>
      <c r="P29" s="338" t="s">
        <v>310</v>
      </c>
      <c r="Q29" s="339" t="s">
        <v>310</v>
      </c>
      <c r="R29" s="344" t="s">
        <v>310</v>
      </c>
      <c r="S29" s="362" t="s">
        <v>99</v>
      </c>
      <c r="T29" s="363" t="s">
        <v>99</v>
      </c>
      <c r="U29" s="95"/>
      <c r="V29" s="209"/>
      <c r="W29" s="209"/>
    </row>
    <row r="30" spans="2:23" x14ac:dyDescent="0.2">
      <c r="B30" s="94"/>
      <c r="C30" s="68"/>
      <c r="D30" s="89"/>
      <c r="E30" s="326"/>
      <c r="F30" s="89"/>
      <c r="G30" s="208" t="s">
        <v>327</v>
      </c>
      <c r="H30" s="337"/>
      <c r="I30" s="337"/>
      <c r="J30" s="73" t="s">
        <v>324</v>
      </c>
      <c r="K30" s="124" t="s">
        <v>309</v>
      </c>
      <c r="L30" s="338" t="s">
        <v>310</v>
      </c>
      <c r="M30" s="339" t="s">
        <v>310</v>
      </c>
      <c r="N30" s="338" t="s">
        <v>310</v>
      </c>
      <c r="O30" s="339" t="s">
        <v>310</v>
      </c>
      <c r="P30" s="338" t="s">
        <v>310</v>
      </c>
      <c r="Q30" s="339" t="s">
        <v>310</v>
      </c>
      <c r="R30" s="344" t="s">
        <v>310</v>
      </c>
      <c r="S30" s="362" t="s">
        <v>99</v>
      </c>
      <c r="T30" s="363" t="s">
        <v>99</v>
      </c>
      <c r="U30" s="95"/>
      <c r="V30" s="209"/>
      <c r="W30" s="209"/>
    </row>
    <row r="31" spans="2:23" x14ac:dyDescent="0.2">
      <c r="B31" s="94"/>
      <c r="C31" s="68"/>
      <c r="D31" s="89"/>
      <c r="E31" s="326"/>
      <c r="F31" s="331" t="s">
        <v>328</v>
      </c>
      <c r="G31" s="89"/>
      <c r="H31" s="89"/>
      <c r="I31" s="89"/>
      <c r="J31" s="70"/>
      <c r="K31" s="347"/>
      <c r="L31" s="350"/>
      <c r="M31" s="351"/>
      <c r="N31" s="350"/>
      <c r="O31" s="351"/>
      <c r="P31" s="350"/>
      <c r="Q31" s="351"/>
      <c r="R31" s="350"/>
      <c r="S31" s="352"/>
      <c r="T31" s="351"/>
      <c r="U31" s="95"/>
      <c r="V31" s="209"/>
      <c r="W31" s="209"/>
    </row>
    <row r="32" spans="2:23" x14ac:dyDescent="0.2">
      <c r="B32" s="94"/>
      <c r="C32" s="68"/>
      <c r="D32" s="89"/>
      <c r="E32" s="89"/>
      <c r="F32" s="89"/>
      <c r="G32" s="72" t="s">
        <v>87</v>
      </c>
      <c r="H32" s="337"/>
      <c r="I32" s="337"/>
      <c r="J32" s="73" t="s">
        <v>324</v>
      </c>
      <c r="K32" s="124" t="s">
        <v>309</v>
      </c>
      <c r="L32" s="338" t="s">
        <v>99</v>
      </c>
      <c r="M32" s="339" t="s">
        <v>99</v>
      </c>
      <c r="N32" s="338" t="s">
        <v>99</v>
      </c>
      <c r="O32" s="339" t="s">
        <v>99</v>
      </c>
      <c r="P32" s="338" t="s">
        <v>99</v>
      </c>
      <c r="Q32" s="339" t="s">
        <v>99</v>
      </c>
      <c r="R32" s="338" t="s">
        <v>99</v>
      </c>
      <c r="S32" s="352" t="s">
        <v>310</v>
      </c>
      <c r="T32" s="339" t="s">
        <v>99</v>
      </c>
      <c r="U32" s="95"/>
      <c r="V32" s="209"/>
      <c r="W32" s="209"/>
    </row>
    <row r="33" spans="2:23" x14ac:dyDescent="0.2">
      <c r="B33" s="94"/>
      <c r="C33" s="68"/>
      <c r="D33" s="89"/>
      <c r="E33" s="89"/>
      <c r="F33" s="89"/>
      <c r="G33" s="76" t="s">
        <v>15</v>
      </c>
      <c r="H33" s="77"/>
      <c r="I33" s="77"/>
      <c r="J33" s="346" t="s">
        <v>324</v>
      </c>
      <c r="K33" s="124" t="s">
        <v>309</v>
      </c>
      <c r="L33" s="338" t="s">
        <v>99</v>
      </c>
      <c r="M33" s="339" t="s">
        <v>99</v>
      </c>
      <c r="N33" s="338" t="s">
        <v>99</v>
      </c>
      <c r="O33" s="339" t="s">
        <v>99</v>
      </c>
      <c r="P33" s="338" t="s">
        <v>99</v>
      </c>
      <c r="Q33" s="339" t="s">
        <v>99</v>
      </c>
      <c r="R33" s="338" t="s">
        <v>99</v>
      </c>
      <c r="S33" s="352" t="s">
        <v>310</v>
      </c>
      <c r="T33" s="339" t="s">
        <v>99</v>
      </c>
      <c r="U33" s="95"/>
      <c r="V33" s="209"/>
      <c r="W33" s="209"/>
    </row>
    <row r="34" spans="2:23" x14ac:dyDescent="0.2">
      <c r="B34" s="94"/>
      <c r="C34" s="68"/>
      <c r="D34" s="89"/>
      <c r="E34" s="89"/>
      <c r="F34" s="331" t="s">
        <v>329</v>
      </c>
      <c r="G34" s="349"/>
      <c r="H34" s="349"/>
      <c r="I34" s="349"/>
      <c r="J34" s="364"/>
      <c r="K34" s="347"/>
      <c r="L34" s="350"/>
      <c r="M34" s="351"/>
      <c r="N34" s="350"/>
      <c r="O34" s="351"/>
      <c r="P34" s="350"/>
      <c r="Q34" s="351"/>
      <c r="R34" s="350"/>
      <c r="S34" s="352"/>
      <c r="T34" s="351"/>
      <c r="U34" s="95"/>
      <c r="V34" s="209"/>
      <c r="W34" s="209"/>
    </row>
    <row r="35" spans="2:23" x14ac:dyDescent="0.2">
      <c r="B35" s="94"/>
      <c r="C35" s="68"/>
      <c r="D35" s="89"/>
      <c r="E35" s="89"/>
      <c r="F35" s="332"/>
      <c r="G35" s="72" t="s">
        <v>330</v>
      </c>
      <c r="H35" s="337"/>
      <c r="I35" s="337"/>
      <c r="J35" s="73" t="s">
        <v>324</v>
      </c>
      <c r="K35" s="124" t="s">
        <v>309</v>
      </c>
      <c r="L35" s="338" t="s">
        <v>310</v>
      </c>
      <c r="M35" s="339" t="s">
        <v>310</v>
      </c>
      <c r="N35" s="338" t="s">
        <v>310</v>
      </c>
      <c r="O35" s="339" t="s">
        <v>310</v>
      </c>
      <c r="P35" s="338" t="s">
        <v>310</v>
      </c>
      <c r="Q35" s="339" t="s">
        <v>310</v>
      </c>
      <c r="R35" s="338" t="s">
        <v>99</v>
      </c>
      <c r="S35" s="352" t="s">
        <v>310</v>
      </c>
      <c r="T35" s="339" t="s">
        <v>99</v>
      </c>
      <c r="U35" s="95"/>
      <c r="V35" s="209"/>
      <c r="W35" s="209"/>
    </row>
    <row r="36" spans="2:23" x14ac:dyDescent="0.2">
      <c r="B36" s="94"/>
      <c r="C36" s="68"/>
      <c r="D36" s="89"/>
      <c r="E36" s="89"/>
      <c r="F36" s="331" t="s">
        <v>331</v>
      </c>
      <c r="G36" s="349"/>
      <c r="H36" s="349"/>
      <c r="I36" s="349"/>
      <c r="J36" s="364"/>
      <c r="K36" s="347"/>
      <c r="L36" s="350"/>
      <c r="M36" s="351"/>
      <c r="N36" s="350"/>
      <c r="O36" s="351"/>
      <c r="P36" s="350"/>
      <c r="Q36" s="351"/>
      <c r="R36" s="350"/>
      <c r="S36" s="352"/>
      <c r="T36" s="351"/>
      <c r="U36" s="95"/>
      <c r="V36" s="209"/>
      <c r="W36" s="209"/>
    </row>
    <row r="37" spans="2:23" ht="15" thickBot="1" x14ac:dyDescent="0.25">
      <c r="B37" s="94"/>
      <c r="C37" s="68"/>
      <c r="D37" s="89"/>
      <c r="E37" s="89"/>
      <c r="F37" s="332"/>
      <c r="G37" s="72" t="s">
        <v>88</v>
      </c>
      <c r="H37" s="337"/>
      <c r="I37" s="337"/>
      <c r="J37" s="73" t="s">
        <v>324</v>
      </c>
      <c r="K37" s="124" t="s">
        <v>309</v>
      </c>
      <c r="L37" s="338" t="s">
        <v>310</v>
      </c>
      <c r="M37" s="339" t="s">
        <v>310</v>
      </c>
      <c r="N37" s="338" t="s">
        <v>310</v>
      </c>
      <c r="O37" s="339" t="s">
        <v>310</v>
      </c>
      <c r="P37" s="338" t="s">
        <v>310</v>
      </c>
      <c r="Q37" s="339" t="s">
        <v>310</v>
      </c>
      <c r="R37" s="566" t="s">
        <v>99</v>
      </c>
      <c r="S37" s="568"/>
      <c r="T37" s="567"/>
      <c r="U37" s="95"/>
      <c r="V37" s="209"/>
      <c r="W37" s="209"/>
    </row>
    <row r="38" spans="2:23" ht="15" thickBot="1" x14ac:dyDescent="0.25">
      <c r="B38" s="94"/>
      <c r="C38" s="68"/>
      <c r="D38" s="89"/>
      <c r="E38" s="365"/>
      <c r="F38" s="89"/>
      <c r="G38" s="349"/>
      <c r="H38" s="349"/>
      <c r="I38" s="349"/>
      <c r="J38" s="349"/>
      <c r="K38" s="78"/>
      <c r="L38" s="368"/>
      <c r="M38" s="368"/>
      <c r="N38" s="368"/>
      <c r="O38" s="368"/>
      <c r="P38" s="368"/>
      <c r="Q38" s="368"/>
      <c r="R38" s="368"/>
      <c r="S38" s="368"/>
      <c r="T38" s="368"/>
      <c r="U38" s="95"/>
      <c r="V38" s="209"/>
      <c r="W38" s="209"/>
    </row>
    <row r="39" spans="2:23" ht="15" thickBot="1" x14ac:dyDescent="0.25">
      <c r="B39" s="94"/>
      <c r="C39" s="68"/>
      <c r="D39" s="365" t="s">
        <v>332</v>
      </c>
      <c r="E39" s="365"/>
      <c r="F39" s="89"/>
      <c r="G39" s="332"/>
      <c r="H39" s="332"/>
      <c r="I39" s="332"/>
      <c r="J39" s="73" t="s">
        <v>324</v>
      </c>
      <c r="K39" s="367" t="s">
        <v>101</v>
      </c>
      <c r="L39" s="569" t="s">
        <v>99</v>
      </c>
      <c r="M39" s="570"/>
      <c r="N39" s="569" t="s">
        <v>99</v>
      </c>
      <c r="O39" s="570"/>
      <c r="P39" s="569" t="s">
        <v>99</v>
      </c>
      <c r="Q39" s="570"/>
      <c r="R39" s="569" t="s">
        <v>99</v>
      </c>
      <c r="S39" s="571"/>
      <c r="T39" s="570"/>
      <c r="U39" s="95"/>
      <c r="V39" s="209"/>
      <c r="W39" s="209"/>
    </row>
    <row r="40" spans="2:23" ht="14.25" customHeight="1" x14ac:dyDescent="0.2">
      <c r="B40" s="94"/>
      <c r="C40" s="68"/>
      <c r="D40" s="365"/>
      <c r="E40" s="365"/>
      <c r="F40" s="89"/>
      <c r="G40" s="89"/>
      <c r="H40" s="89"/>
      <c r="I40" s="89"/>
      <c r="J40" s="89"/>
      <c r="K40" s="369"/>
      <c r="L40" s="370"/>
      <c r="M40" s="370"/>
      <c r="N40" s="370"/>
      <c r="O40" s="370"/>
      <c r="P40" s="370"/>
      <c r="Q40" s="370"/>
      <c r="R40" s="370"/>
      <c r="S40" s="370"/>
      <c r="T40" s="370"/>
      <c r="U40" s="95"/>
      <c r="V40" s="209"/>
      <c r="W40" s="209"/>
    </row>
    <row r="41" spans="2:23" ht="15" thickBot="1" x14ac:dyDescent="0.25">
      <c r="B41" s="94"/>
      <c r="C41" s="68"/>
      <c r="D41" s="365" t="s">
        <v>102</v>
      </c>
      <c r="E41" s="365"/>
      <c r="F41" s="89"/>
      <c r="G41" s="89"/>
      <c r="H41" s="89"/>
      <c r="I41" s="89"/>
      <c r="J41" s="89"/>
      <c r="K41" s="371"/>
      <c r="L41" s="372"/>
      <c r="M41" s="372"/>
      <c r="N41" s="372"/>
      <c r="O41" s="372"/>
      <c r="P41" s="372"/>
      <c r="Q41" s="372"/>
      <c r="R41" s="372"/>
      <c r="S41" s="372"/>
      <c r="T41" s="372"/>
      <c r="U41" s="95"/>
      <c r="V41" s="209"/>
      <c r="W41" s="209"/>
    </row>
    <row r="42" spans="2:23" x14ac:dyDescent="0.2">
      <c r="B42" s="94"/>
      <c r="C42" s="68"/>
      <c r="D42" s="365"/>
      <c r="E42" s="365"/>
      <c r="F42" s="89"/>
      <c r="G42" s="72" t="s">
        <v>4</v>
      </c>
      <c r="H42" s="337"/>
      <c r="I42" s="337"/>
      <c r="J42" s="73" t="s">
        <v>324</v>
      </c>
      <c r="K42" s="373" t="s">
        <v>103</v>
      </c>
      <c r="L42" s="563" t="s">
        <v>99</v>
      </c>
      <c r="M42" s="564"/>
      <c r="N42" s="563" t="s">
        <v>99</v>
      </c>
      <c r="O42" s="564"/>
      <c r="P42" s="563" t="s">
        <v>99</v>
      </c>
      <c r="Q42" s="564"/>
      <c r="R42" s="563" t="s">
        <v>99</v>
      </c>
      <c r="S42" s="565"/>
      <c r="T42" s="564"/>
      <c r="U42" s="95"/>
      <c r="V42" s="209"/>
      <c r="W42" s="209"/>
    </row>
    <row r="43" spans="2:23" x14ac:dyDescent="0.2">
      <c r="B43" s="94"/>
      <c r="C43" s="68"/>
      <c r="D43" s="365"/>
      <c r="E43" s="365"/>
      <c r="F43" s="89"/>
      <c r="G43" s="76" t="s">
        <v>104</v>
      </c>
      <c r="H43" s="77"/>
      <c r="I43" s="77"/>
      <c r="J43" s="346" t="s">
        <v>324</v>
      </c>
      <c r="K43" s="374" t="s">
        <v>105</v>
      </c>
      <c r="L43" s="566" t="s">
        <v>99</v>
      </c>
      <c r="M43" s="567"/>
      <c r="N43" s="566" t="s">
        <v>99</v>
      </c>
      <c r="O43" s="567"/>
      <c r="P43" s="566" t="s">
        <v>99</v>
      </c>
      <c r="Q43" s="567"/>
      <c r="R43" s="566" t="s">
        <v>99</v>
      </c>
      <c r="S43" s="568"/>
      <c r="T43" s="567"/>
      <c r="U43" s="95"/>
      <c r="V43" s="209"/>
      <c r="W43" s="209"/>
    </row>
    <row r="44" spans="2:23" ht="15" thickBot="1" x14ac:dyDescent="0.25">
      <c r="B44" s="94"/>
      <c r="C44" s="68"/>
      <c r="D44" s="365"/>
      <c r="E44" s="365"/>
      <c r="F44" s="89"/>
      <c r="G44" s="76" t="s">
        <v>106</v>
      </c>
      <c r="H44" s="77"/>
      <c r="I44" s="77"/>
      <c r="J44" s="346" t="s">
        <v>324</v>
      </c>
      <c r="K44" s="375" t="s">
        <v>107</v>
      </c>
      <c r="L44" s="560" t="s">
        <v>99</v>
      </c>
      <c r="M44" s="561"/>
      <c r="N44" s="560" t="s">
        <v>99</v>
      </c>
      <c r="O44" s="561"/>
      <c r="P44" s="560" t="s">
        <v>99</v>
      </c>
      <c r="Q44" s="561"/>
      <c r="R44" s="560" t="s">
        <v>99</v>
      </c>
      <c r="S44" s="562"/>
      <c r="T44" s="561"/>
      <c r="U44" s="95"/>
      <c r="V44" s="209"/>
      <c r="W44" s="209"/>
    </row>
    <row r="45" spans="2:23" ht="15" thickBot="1" x14ac:dyDescent="0.25">
      <c r="B45" s="94"/>
      <c r="C45" s="68"/>
      <c r="D45" s="365"/>
      <c r="E45" s="365"/>
      <c r="F45" s="89"/>
      <c r="G45" s="89"/>
      <c r="H45" s="89"/>
      <c r="I45" s="89"/>
      <c r="J45" s="89"/>
      <c r="K45" s="78"/>
      <c r="L45" s="368"/>
      <c r="M45" s="376"/>
      <c r="N45" s="376"/>
      <c r="O45" s="376"/>
      <c r="P45" s="376"/>
      <c r="Q45" s="376"/>
      <c r="R45" s="376"/>
      <c r="S45" s="376"/>
      <c r="T45" s="376"/>
      <c r="U45" s="95"/>
      <c r="V45" s="209"/>
      <c r="W45" s="209"/>
    </row>
    <row r="46" spans="2:23" ht="15.75" thickBot="1" x14ac:dyDescent="0.3">
      <c r="B46" s="94"/>
      <c r="C46" s="68"/>
      <c r="D46" s="377" t="s">
        <v>90</v>
      </c>
      <c r="E46" s="365"/>
      <c r="F46" s="89"/>
      <c r="G46" s="72"/>
      <c r="H46" s="337"/>
      <c r="I46" s="337"/>
      <c r="J46" s="73" t="s">
        <v>324</v>
      </c>
      <c r="K46" s="78" t="s">
        <v>333</v>
      </c>
      <c r="L46" s="378" t="s">
        <v>99</v>
      </c>
      <c r="M46" s="379" t="s">
        <v>99</v>
      </c>
      <c r="N46" s="378" t="s">
        <v>99</v>
      </c>
      <c r="O46" s="379" t="s">
        <v>99</v>
      </c>
      <c r="P46" s="378" t="s">
        <v>99</v>
      </c>
      <c r="Q46" s="379" t="s">
        <v>99</v>
      </c>
      <c r="R46" s="378" t="s">
        <v>99</v>
      </c>
      <c r="S46" s="380" t="s">
        <v>99</v>
      </c>
      <c r="T46" s="379" t="s">
        <v>99</v>
      </c>
      <c r="U46" s="95"/>
      <c r="V46" s="205"/>
      <c r="W46" s="205"/>
    </row>
    <row r="47" spans="2:23" ht="15" thickBot="1" x14ac:dyDescent="0.25">
      <c r="B47" s="94"/>
      <c r="C47" s="68"/>
      <c r="D47" s="89"/>
      <c r="E47" s="89"/>
      <c r="F47" s="89"/>
      <c r="G47" s="89"/>
      <c r="H47" s="89"/>
      <c r="I47" s="89"/>
      <c r="J47" s="89"/>
      <c r="K47" s="78"/>
      <c r="L47" s="368"/>
      <c r="M47" s="381"/>
      <c r="N47" s="376"/>
      <c r="O47" s="376"/>
      <c r="P47" s="376"/>
      <c r="Q47" s="376"/>
      <c r="R47" s="382"/>
      <c r="S47" s="382"/>
      <c r="T47" s="383"/>
      <c r="U47" s="95"/>
    </row>
    <row r="48" spans="2:23" ht="15" thickBot="1" x14ac:dyDescent="0.25">
      <c r="B48" s="94"/>
      <c r="C48" s="68"/>
      <c r="D48" s="377" t="s">
        <v>91</v>
      </c>
      <c r="E48" s="89"/>
      <c r="F48" s="89"/>
      <c r="G48" s="337"/>
      <c r="H48" s="337"/>
      <c r="I48" s="337"/>
      <c r="J48" s="73" t="s">
        <v>334</v>
      </c>
      <c r="K48" s="78" t="s">
        <v>108</v>
      </c>
      <c r="L48" s="378" t="s">
        <v>99</v>
      </c>
      <c r="M48" s="379" t="s">
        <v>99</v>
      </c>
      <c r="N48" s="378" t="s">
        <v>99</v>
      </c>
      <c r="O48" s="379" t="s">
        <v>99</v>
      </c>
      <c r="P48" s="378" t="s">
        <v>99</v>
      </c>
      <c r="Q48" s="379" t="s">
        <v>99</v>
      </c>
      <c r="R48" s="378" t="s">
        <v>310</v>
      </c>
      <c r="S48" s="380" t="s">
        <v>310</v>
      </c>
      <c r="T48" s="379" t="s">
        <v>310</v>
      </c>
      <c r="U48" s="95"/>
    </row>
    <row r="49" spans="2:21" ht="15" thickBot="1" x14ac:dyDescent="0.25">
      <c r="B49" s="94"/>
      <c r="C49" s="80"/>
      <c r="D49" s="81"/>
      <c r="E49" s="81"/>
      <c r="F49" s="81"/>
      <c r="G49" s="82"/>
      <c r="H49" s="81"/>
      <c r="I49" s="81"/>
      <c r="J49" s="81"/>
      <c r="K49" s="78"/>
      <c r="L49" s="319"/>
      <c r="M49" s="319"/>
      <c r="N49" s="319"/>
      <c r="O49" s="319"/>
      <c r="P49" s="319"/>
      <c r="Q49" s="319"/>
      <c r="R49" s="319"/>
      <c r="S49" s="319"/>
      <c r="T49" s="319"/>
      <c r="U49" s="95"/>
    </row>
    <row r="50" spans="2:21" x14ac:dyDescent="0.2">
      <c r="B50" s="96"/>
      <c r="C50" s="97"/>
      <c r="D50" s="97"/>
      <c r="E50" s="97"/>
      <c r="F50" s="97"/>
      <c r="G50" s="97"/>
      <c r="H50" s="97"/>
      <c r="I50" s="97"/>
      <c r="J50" s="97"/>
      <c r="K50" s="97"/>
      <c r="L50" s="98"/>
      <c r="M50" s="98"/>
      <c r="N50" s="98"/>
      <c r="O50" s="98"/>
      <c r="P50" s="98"/>
      <c r="Q50" s="98"/>
      <c r="R50" s="98"/>
      <c r="S50" s="98"/>
      <c r="T50" s="98"/>
      <c r="U50" s="99"/>
    </row>
  </sheetData>
  <mergeCells count="37">
    <mergeCell ref="L44:M44"/>
    <mergeCell ref="N44:O44"/>
    <mergeCell ref="P44:Q44"/>
    <mergeCell ref="R44:T44"/>
    <mergeCell ref="L42:M42"/>
    <mergeCell ref="N42:O42"/>
    <mergeCell ref="P42:Q42"/>
    <mergeCell ref="R42:T42"/>
    <mergeCell ref="L43:M43"/>
    <mergeCell ref="N43:O43"/>
    <mergeCell ref="P43:Q43"/>
    <mergeCell ref="R43:T43"/>
    <mergeCell ref="N24:O24"/>
    <mergeCell ref="P24:Q24"/>
    <mergeCell ref="R24:T24"/>
    <mergeCell ref="R37:T37"/>
    <mergeCell ref="L39:M39"/>
    <mergeCell ref="N39:O39"/>
    <mergeCell ref="P39:Q39"/>
    <mergeCell ref="R39:T39"/>
    <mergeCell ref="L24:M24"/>
    <mergeCell ref="C6:I6"/>
    <mergeCell ref="C8:F8"/>
    <mergeCell ref="G8:H8"/>
    <mergeCell ref="J6:N6"/>
    <mergeCell ref="O6:T6"/>
    <mergeCell ref="R10:T10"/>
    <mergeCell ref="L11:L12"/>
    <mergeCell ref="M11:M12"/>
    <mergeCell ref="N11:N12"/>
    <mergeCell ref="O11:O12"/>
    <mergeCell ref="P11:P12"/>
    <mergeCell ref="Q11:Q12"/>
    <mergeCell ref="R11:S11"/>
    <mergeCell ref="L10:M10"/>
    <mergeCell ref="N10:O10"/>
    <mergeCell ref="P10:Q10"/>
  </mergeCells>
  <pageMargins left="0.7" right="0.7" top="0.75" bottom="0.75" header="0.3" footer="0.3"/>
  <pageSetup paperSize="9" scale="65"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3:Q62"/>
  <sheetViews>
    <sheetView zoomScaleNormal="100" workbookViewId="0">
      <selection activeCell="A3" sqref="A3"/>
    </sheetView>
  </sheetViews>
  <sheetFormatPr baseColWidth="10" defaultColWidth="8.85546875" defaultRowHeight="15" x14ac:dyDescent="0.3"/>
  <cols>
    <col min="1" max="1" width="6.7109375" style="1" customWidth="1"/>
    <col min="2" max="2" width="49.5703125" style="1" bestFit="1" customWidth="1"/>
    <col min="3" max="3" width="16.7109375" style="218" customWidth="1"/>
    <col min="4" max="4" width="9" style="238" customWidth="1"/>
    <col min="5" max="6" width="16.7109375" style="218" customWidth="1"/>
    <col min="7" max="7" width="9" style="238" customWidth="1"/>
    <col min="8" max="9" width="16.7109375" style="218" customWidth="1"/>
    <col min="10" max="10" width="9" style="238" customWidth="1"/>
    <col min="11" max="12" width="16.7109375" style="218" customWidth="1"/>
    <col min="13" max="13" width="9" style="238" customWidth="1"/>
    <col min="14" max="15" width="16.7109375" style="218" customWidth="1"/>
    <col min="16" max="16" width="0.5703125" style="218" customWidth="1"/>
    <col min="17" max="17" width="0.85546875" style="218" hidden="1" customWidth="1"/>
    <col min="18" max="16384" width="8.85546875" style="1"/>
  </cols>
  <sheetData>
    <row r="3" spans="1:17" ht="29.45" customHeight="1" x14ac:dyDescent="0.3">
      <c r="A3" s="35" t="str">
        <f>TAB00!B49&amp;" : "&amp;TAB00!C49</f>
        <v>TAB4.2.2 : Synthèse des produits prévisionnels issus des tarifs de prélèvement 2025</v>
      </c>
      <c r="B3" s="35"/>
      <c r="C3" s="217"/>
      <c r="D3" s="236"/>
      <c r="E3" s="217"/>
      <c r="F3" s="217"/>
      <c r="G3" s="236"/>
      <c r="H3" s="217"/>
      <c r="I3" s="217"/>
      <c r="J3" s="236"/>
      <c r="K3" s="217"/>
      <c r="L3" s="217"/>
      <c r="M3" s="236"/>
      <c r="N3" s="217"/>
      <c r="O3" s="217"/>
    </row>
    <row r="5" spans="1:17" ht="25.15" customHeight="1" x14ac:dyDescent="0.3">
      <c r="B5" s="590" t="s">
        <v>0</v>
      </c>
      <c r="C5" s="216" t="s">
        <v>19</v>
      </c>
      <c r="D5" s="587" t="s">
        <v>5</v>
      </c>
      <c r="E5" s="587"/>
      <c r="F5" s="587"/>
      <c r="G5" s="587" t="s">
        <v>6</v>
      </c>
      <c r="H5" s="587"/>
      <c r="I5" s="587"/>
      <c r="J5" s="587" t="s">
        <v>7</v>
      </c>
      <c r="K5" s="587"/>
      <c r="L5" s="587"/>
      <c r="M5" s="587" t="s">
        <v>8</v>
      </c>
      <c r="N5" s="587"/>
      <c r="O5" s="587"/>
    </row>
    <row r="6" spans="1:17" s="6" customFormat="1" ht="14.45" customHeight="1" x14ac:dyDescent="0.3">
      <c r="B6" s="591"/>
      <c r="C6" s="216" t="s">
        <v>9</v>
      </c>
      <c r="D6" s="237" t="s">
        <v>42</v>
      </c>
      <c r="E6" s="216" t="s">
        <v>132</v>
      </c>
      <c r="F6" s="216" t="s">
        <v>43</v>
      </c>
      <c r="G6" s="237" t="s">
        <v>42</v>
      </c>
      <c r="H6" s="216" t="s">
        <v>132</v>
      </c>
      <c r="I6" s="216" t="s">
        <v>43</v>
      </c>
      <c r="J6" s="237" t="s">
        <v>42</v>
      </c>
      <c r="K6" s="216" t="s">
        <v>132</v>
      </c>
      <c r="L6" s="216" t="s">
        <v>43</v>
      </c>
      <c r="M6" s="237" t="s">
        <v>42</v>
      </c>
      <c r="N6" s="216" t="s">
        <v>132</v>
      </c>
      <c r="O6" s="216" t="s">
        <v>43</v>
      </c>
      <c r="P6" s="219"/>
      <c r="Q6" s="219"/>
    </row>
    <row r="7" spans="1:17" s="6" customFormat="1" ht="14.45" customHeight="1" x14ac:dyDescent="0.3">
      <c r="A7" s="588" t="s">
        <v>200</v>
      </c>
      <c r="B7" s="214" t="s">
        <v>11</v>
      </c>
      <c r="C7" s="384">
        <f>SUM(F7,I7,L7,O7)</f>
        <v>0</v>
      </c>
      <c r="D7" s="385"/>
      <c r="E7" s="384"/>
      <c r="F7" s="384">
        <f>SUM(F8,F17,F18)</f>
        <v>0</v>
      </c>
      <c r="G7" s="385"/>
      <c r="H7" s="384"/>
      <c r="I7" s="384">
        <f>SUM(I8,I17,I18)</f>
        <v>0</v>
      </c>
      <c r="J7" s="385"/>
      <c r="K7" s="384"/>
      <c r="L7" s="384">
        <f>SUM(L8,L17,L18)</f>
        <v>0</v>
      </c>
      <c r="M7" s="385"/>
      <c r="N7" s="384"/>
      <c r="O7" s="384">
        <f>SUM(O8,O17,O18)</f>
        <v>0</v>
      </c>
      <c r="P7" s="219"/>
      <c r="Q7" s="219"/>
    </row>
    <row r="8" spans="1:17" x14ac:dyDescent="0.3">
      <c r="A8" s="589"/>
      <c r="B8" s="59" t="s">
        <v>12</v>
      </c>
      <c r="C8" s="218">
        <f>SUM(F8,I8,L8,O8)</f>
        <v>0</v>
      </c>
      <c r="F8" s="218">
        <f>SUM(F9,F12)</f>
        <v>0</v>
      </c>
      <c r="I8" s="218">
        <f>SUM(I9,I15)</f>
        <v>0</v>
      </c>
      <c r="L8" s="218">
        <f>SUM(L9,L15)</f>
        <v>0</v>
      </c>
      <c r="O8" s="218">
        <f>SUM(O9,O12)</f>
        <v>0</v>
      </c>
    </row>
    <row r="9" spans="1:17" x14ac:dyDescent="0.3">
      <c r="A9" s="589"/>
      <c r="B9" s="60" t="s">
        <v>336</v>
      </c>
      <c r="C9" s="218">
        <f t="shared" ref="C9:C34" si="0">SUM(F9,I9,L9,O9)</f>
        <v>0</v>
      </c>
      <c r="F9" s="218">
        <f>SUM(F10:F11)</f>
        <v>0</v>
      </c>
      <c r="I9" s="218">
        <f>SUM(I10:I11)</f>
        <v>0</v>
      </c>
      <c r="L9" s="218">
        <f>SUM(L10:L11)</f>
        <v>0</v>
      </c>
      <c r="O9" s="218">
        <f>SUM(O10:O11)</f>
        <v>0</v>
      </c>
    </row>
    <row r="10" spans="1:17" s="129" customFormat="1" x14ac:dyDescent="0.3">
      <c r="A10" s="589"/>
      <c r="B10" s="282" t="s">
        <v>307</v>
      </c>
      <c r="C10" s="218">
        <f t="shared" si="0"/>
        <v>0</v>
      </c>
      <c r="D10" s="283">
        <f>IF('TAB4.2.1'!L17="v",0,'TAB4.2.1'!L17)</f>
        <v>0</v>
      </c>
      <c r="E10" s="281">
        <f>'TAB3.1'!E74</f>
        <v>0</v>
      </c>
      <c r="F10" s="281">
        <f>D10*E10*12</f>
        <v>0</v>
      </c>
      <c r="G10" s="283">
        <f>IF('TAB4.2.1'!N17="v",0,'TAB4.2.1'!N17)</f>
        <v>0</v>
      </c>
      <c r="H10" s="281">
        <f>'TAB3.1'!E76</f>
        <v>0</v>
      </c>
      <c r="I10" s="281">
        <f>G10*H10*12</f>
        <v>0</v>
      </c>
      <c r="J10" s="283">
        <f>IF('TAB4.2.1'!P17="v",0,'TAB4.2.1'!P17)</f>
        <v>0</v>
      </c>
      <c r="K10" s="281">
        <f>'TAB3.1'!E78</f>
        <v>0</v>
      </c>
      <c r="L10" s="281">
        <f>J10*K10*12</f>
        <v>0</v>
      </c>
      <c r="M10" s="283">
        <f>IF('TAB4.2.1'!R17="v",0,'TAB4.2.1'!R17)</f>
        <v>0</v>
      </c>
      <c r="N10" s="281">
        <f>'TAB3.1'!E80</f>
        <v>0</v>
      </c>
      <c r="O10" s="281">
        <f>M10*N10*12</f>
        <v>0</v>
      </c>
      <c r="P10" s="281"/>
      <c r="Q10" s="281"/>
    </row>
    <row r="11" spans="1:17" x14ac:dyDescent="0.3">
      <c r="A11" s="589"/>
      <c r="B11" s="215" t="s">
        <v>335</v>
      </c>
      <c r="C11" s="218">
        <f t="shared" si="0"/>
        <v>0</v>
      </c>
      <c r="D11" s="238">
        <f>IF('TAB4.2.1'!L18="v",0,'TAB4.2.1'!L18)</f>
        <v>0</v>
      </c>
      <c r="E11" s="218">
        <f>'TAB3.1'!E75</f>
        <v>0</v>
      </c>
      <c r="F11" s="218">
        <f>D11*E11*12</f>
        <v>0</v>
      </c>
      <c r="G11" s="238">
        <f>IF('TAB4.2.1'!N18="v",0,'TAB4.2.1'!N18)</f>
        <v>0</v>
      </c>
      <c r="H11" s="218">
        <f>'TAB3.1'!E77</f>
        <v>0</v>
      </c>
      <c r="I11" s="218">
        <f>G11*H11*12</f>
        <v>0</v>
      </c>
      <c r="J11" s="238">
        <f>IF('TAB4.2.1'!P18="v",0,'TAB4.2.1'!P18)</f>
        <v>0</v>
      </c>
      <c r="K11" s="218">
        <f>'TAB3.1'!E79</f>
        <v>0</v>
      </c>
      <c r="L11" s="218">
        <f>J11*K11*12</f>
        <v>0</v>
      </c>
      <c r="M11" s="238">
        <f>IF('TAB4.2.1'!R18="v",0,'TAB4.2.1'!R18)</f>
        <v>0</v>
      </c>
      <c r="N11" s="218">
        <f>'TAB3.1'!E81</f>
        <v>0</v>
      </c>
      <c r="O11" s="218">
        <f>M11*N11*12</f>
        <v>0</v>
      </c>
    </row>
    <row r="12" spans="1:17" x14ac:dyDescent="0.3">
      <c r="A12" s="589"/>
      <c r="B12" s="60" t="s">
        <v>312</v>
      </c>
      <c r="C12" s="218">
        <f t="shared" si="0"/>
        <v>0</v>
      </c>
      <c r="D12" s="199"/>
      <c r="E12" s="199"/>
      <c r="F12" s="199"/>
      <c r="G12" s="199"/>
      <c r="H12" s="199"/>
      <c r="I12" s="199"/>
      <c r="J12" s="199"/>
      <c r="K12" s="199"/>
      <c r="L12" s="199"/>
      <c r="O12" s="218">
        <f>SUM(O13:O14)</f>
        <v>0</v>
      </c>
    </row>
    <row r="13" spans="1:17" ht="27" x14ac:dyDescent="0.3">
      <c r="A13" s="589"/>
      <c r="B13" s="282" t="s">
        <v>313</v>
      </c>
      <c r="C13" s="218">
        <f t="shared" si="0"/>
        <v>0</v>
      </c>
      <c r="D13" s="199"/>
      <c r="E13" s="199"/>
      <c r="F13" s="199"/>
      <c r="G13" s="199"/>
      <c r="H13" s="199"/>
      <c r="I13" s="199"/>
      <c r="J13" s="199"/>
      <c r="K13" s="199"/>
      <c r="L13" s="199"/>
      <c r="M13" s="238">
        <f>IF('TAB4.2.1'!S20="v",0,'TAB4.2.1'!S20)</f>
        <v>0</v>
      </c>
      <c r="N13" s="27"/>
      <c r="O13" s="27"/>
    </row>
    <row r="14" spans="1:17" ht="27" x14ac:dyDescent="0.3">
      <c r="A14" s="589"/>
      <c r="B14" s="282" t="s">
        <v>314</v>
      </c>
      <c r="C14" s="218">
        <f t="shared" si="0"/>
        <v>0</v>
      </c>
      <c r="D14" s="199"/>
      <c r="E14" s="199"/>
      <c r="F14" s="199"/>
      <c r="G14" s="199"/>
      <c r="H14" s="199"/>
      <c r="I14" s="199"/>
      <c r="J14" s="199"/>
      <c r="K14" s="199"/>
      <c r="L14" s="199"/>
      <c r="M14" s="238">
        <f>IF('TAB4.2.1'!S21="v",0,'TAB4.2.1'!S21)</f>
        <v>0</v>
      </c>
      <c r="N14" s="218">
        <f>'TAB3.1'!E82</f>
        <v>0</v>
      </c>
      <c r="O14" s="218">
        <f>M14*N14</f>
        <v>0</v>
      </c>
    </row>
    <row r="15" spans="1:17" x14ac:dyDescent="0.3">
      <c r="A15" s="589"/>
      <c r="B15" s="59" t="s">
        <v>315</v>
      </c>
      <c r="C15" s="218">
        <f t="shared" si="0"/>
        <v>0</v>
      </c>
      <c r="D15" s="199"/>
      <c r="E15" s="27"/>
      <c r="F15" s="27"/>
      <c r="G15" s="199"/>
      <c r="H15" s="27"/>
      <c r="I15" s="27"/>
      <c r="J15" s="199"/>
      <c r="K15" s="27"/>
      <c r="L15" s="27"/>
      <c r="M15" s="199"/>
      <c r="N15" s="27"/>
      <c r="O15" s="27"/>
    </row>
    <row r="16" spans="1:17" x14ac:dyDescent="0.3">
      <c r="A16" s="589"/>
      <c r="B16" s="215" t="s">
        <v>100</v>
      </c>
      <c r="C16" s="218">
        <f t="shared" si="0"/>
        <v>0</v>
      </c>
      <c r="D16" s="199"/>
      <c r="E16" s="27"/>
      <c r="F16" s="27"/>
      <c r="G16" s="199"/>
      <c r="H16" s="27"/>
      <c r="I16" s="27"/>
      <c r="J16" s="199"/>
      <c r="K16" s="27"/>
      <c r="L16" s="27"/>
      <c r="M16" s="199"/>
      <c r="N16" s="27"/>
      <c r="O16" s="27"/>
    </row>
    <row r="17" spans="1:17" x14ac:dyDescent="0.3">
      <c r="A17" s="589"/>
      <c r="B17" s="59" t="s">
        <v>318</v>
      </c>
      <c r="C17" s="218">
        <f t="shared" si="0"/>
        <v>0</v>
      </c>
      <c r="D17" s="218">
        <f>IF('TAB4.2.1'!L24="v",0,'TAB4.2.1'!L24)</f>
        <v>0</v>
      </c>
      <c r="E17" s="218">
        <f>'TAB3.1'!E8</f>
        <v>0</v>
      </c>
      <c r="F17" s="218">
        <f>D17*E17</f>
        <v>0</v>
      </c>
      <c r="G17" s="218">
        <f>IF('TAB4.2.1'!N24="v",0,'TAB4.2.1'!N24)</f>
        <v>0</v>
      </c>
      <c r="H17" s="218">
        <f>'TAB3.1'!E9</f>
        <v>0</v>
      </c>
      <c r="I17" s="218">
        <f>G17*H17</f>
        <v>0</v>
      </c>
      <c r="J17" s="218">
        <f>IF('TAB4.2.1'!P24="v",0,'TAB4.2.1'!P24)</f>
        <v>0</v>
      </c>
      <c r="K17" s="218">
        <f>'TAB3.1'!E10</f>
        <v>0</v>
      </c>
      <c r="L17" s="218">
        <f>J17*K17</f>
        <v>0</v>
      </c>
      <c r="M17" s="218">
        <f>IF('TAB4.2.1'!R24="v",0,'TAB4.2.1'!R24)</f>
        <v>0</v>
      </c>
      <c r="N17" s="218">
        <f>'TAB3.1'!E11</f>
        <v>0</v>
      </c>
      <c r="O17" s="218">
        <f>M17*N17</f>
        <v>0</v>
      </c>
    </row>
    <row r="18" spans="1:17" x14ac:dyDescent="0.3">
      <c r="A18" s="589"/>
      <c r="B18" s="59" t="s">
        <v>337</v>
      </c>
      <c r="C18" s="218">
        <f t="shared" si="0"/>
        <v>0</v>
      </c>
      <c r="F18" s="218">
        <f>SUM(F23:F26)</f>
        <v>0</v>
      </c>
      <c r="I18" s="218">
        <f>SUM(I23:I26)</f>
        <v>0</v>
      </c>
      <c r="L18" s="218">
        <f>SUM(L23:L26)</f>
        <v>0</v>
      </c>
      <c r="O18" s="218">
        <f>SUM(O19:O26)</f>
        <v>0</v>
      </c>
    </row>
    <row r="19" spans="1:17" x14ac:dyDescent="0.3">
      <c r="A19" s="589"/>
      <c r="B19" s="60" t="s">
        <v>323</v>
      </c>
      <c r="C19" s="218">
        <f t="shared" si="0"/>
        <v>0</v>
      </c>
      <c r="D19" s="199"/>
      <c r="E19" s="199"/>
      <c r="F19" s="199"/>
      <c r="G19" s="199"/>
      <c r="H19" s="199"/>
      <c r="I19" s="199"/>
      <c r="J19" s="199"/>
      <c r="K19" s="199"/>
      <c r="L19" s="199"/>
      <c r="M19" s="238">
        <f>IF('TAB4.2.1'!S27="v",0,'TAB4.2.1'!S27)</f>
        <v>0</v>
      </c>
      <c r="N19" s="218">
        <f>'TAB3.1'!E42</f>
        <v>0</v>
      </c>
      <c r="O19" s="218">
        <f>M19*N19</f>
        <v>0</v>
      </c>
    </row>
    <row r="20" spans="1:17" x14ac:dyDescent="0.3">
      <c r="A20" s="589"/>
      <c r="B20" s="60" t="s">
        <v>325</v>
      </c>
      <c r="C20" s="218">
        <f t="shared" si="0"/>
        <v>0</v>
      </c>
      <c r="D20" s="199"/>
      <c r="E20" s="199"/>
      <c r="F20" s="199"/>
      <c r="G20" s="199"/>
      <c r="H20" s="199"/>
      <c r="I20" s="199"/>
      <c r="J20" s="199"/>
      <c r="K20" s="199"/>
      <c r="L20" s="199"/>
      <c r="M20" s="238">
        <f>IF('TAB4.2.1'!S28="v",0,'TAB4.2.1'!S28)</f>
        <v>0</v>
      </c>
      <c r="N20" s="218">
        <f>'TAB3.1'!E43</f>
        <v>0</v>
      </c>
      <c r="O20" s="218">
        <f t="shared" ref="O20:O22" si="1">M20*N20</f>
        <v>0</v>
      </c>
    </row>
    <row r="21" spans="1:17" x14ac:dyDescent="0.3">
      <c r="A21" s="589"/>
      <c r="B21" s="60" t="s">
        <v>326</v>
      </c>
      <c r="C21" s="218">
        <f t="shared" si="0"/>
        <v>0</v>
      </c>
      <c r="D21" s="199"/>
      <c r="E21" s="199"/>
      <c r="F21" s="199"/>
      <c r="G21" s="199"/>
      <c r="H21" s="199"/>
      <c r="I21" s="199"/>
      <c r="J21" s="199"/>
      <c r="K21" s="199"/>
      <c r="L21" s="199"/>
      <c r="M21" s="238">
        <f>IF('TAB4.2.1'!S29="v",0,'TAB4.2.1'!S29)</f>
        <v>0</v>
      </c>
      <c r="N21" s="218">
        <f>'TAB3.1'!E44</f>
        <v>0</v>
      </c>
      <c r="O21" s="218">
        <f t="shared" si="1"/>
        <v>0</v>
      </c>
    </row>
    <row r="22" spans="1:17" x14ac:dyDescent="0.3">
      <c r="A22" s="589"/>
      <c r="B22" s="60" t="s">
        <v>327</v>
      </c>
      <c r="C22" s="218">
        <f t="shared" si="0"/>
        <v>0</v>
      </c>
      <c r="D22" s="199"/>
      <c r="E22" s="199"/>
      <c r="F22" s="199"/>
      <c r="G22" s="199"/>
      <c r="H22" s="199"/>
      <c r="I22" s="199"/>
      <c r="J22" s="199"/>
      <c r="K22" s="199"/>
      <c r="L22" s="199"/>
      <c r="M22" s="238">
        <f>IF('TAB4.2.1'!S30="v",0,'TAB4.2.1'!S30)</f>
        <v>0</v>
      </c>
      <c r="N22" s="218">
        <f>'TAB3.1'!E45</f>
        <v>0</v>
      </c>
      <c r="O22" s="218">
        <f t="shared" si="1"/>
        <v>0</v>
      </c>
    </row>
    <row r="23" spans="1:17" x14ac:dyDescent="0.3">
      <c r="A23" s="589"/>
      <c r="B23" s="60" t="s">
        <v>86</v>
      </c>
      <c r="C23" s="218">
        <f t="shared" si="0"/>
        <v>0</v>
      </c>
      <c r="D23" s="199"/>
      <c r="E23" s="27"/>
      <c r="F23" s="27"/>
      <c r="G23" s="199"/>
      <c r="H23" s="27"/>
      <c r="I23" s="27"/>
      <c r="J23" s="199"/>
      <c r="K23" s="27"/>
      <c r="L23" s="27"/>
      <c r="M23" s="199"/>
      <c r="N23" s="199"/>
      <c r="O23" s="199"/>
    </row>
    <row r="24" spans="1:17" x14ac:dyDescent="0.3">
      <c r="A24" s="589"/>
      <c r="B24" s="60" t="s">
        <v>87</v>
      </c>
      <c r="C24" s="218">
        <f t="shared" si="0"/>
        <v>0</v>
      </c>
      <c r="D24" s="238">
        <f>IF('TAB4.2.1'!L32="v",0,'TAB4.2.1'!L32)</f>
        <v>0</v>
      </c>
      <c r="E24" s="218">
        <f>'TAB3.1'!E18</f>
        <v>0</v>
      </c>
      <c r="F24" s="218">
        <f t="shared" ref="F24" si="2">D24*E24</f>
        <v>0</v>
      </c>
      <c r="G24" s="238">
        <f>IF('TAB4.2.1'!N32="v",0,'TAB4.2.1'!N32)</f>
        <v>0</v>
      </c>
      <c r="H24" s="218">
        <f>'TAB3.1'!E22</f>
        <v>0</v>
      </c>
      <c r="I24" s="218">
        <f t="shared" ref="I24:I25" si="3">G24*H24</f>
        <v>0</v>
      </c>
      <c r="J24" s="238">
        <f>IF('TAB4.2.1'!P32="v",0,'TAB4.2.1'!P32)</f>
        <v>0</v>
      </c>
      <c r="K24" s="218">
        <f>'TAB3.1'!E26+'TAB3.1'!E29</f>
        <v>0</v>
      </c>
      <c r="L24" s="218">
        <f t="shared" ref="L24:L25" si="4">J24*K24</f>
        <v>0</v>
      </c>
      <c r="M24" s="238">
        <f>IF('TAB4.2.1'!R32="v",0,'TAB4.2.1'!R32)</f>
        <v>0</v>
      </c>
      <c r="N24" s="218">
        <f>'TAB3.1'!E34+'TAB3.1'!E38</f>
        <v>0</v>
      </c>
      <c r="O24" s="218">
        <f t="shared" ref="O24:O25" si="5">M24*N24</f>
        <v>0</v>
      </c>
    </row>
    <row r="25" spans="1:17" x14ac:dyDescent="0.3">
      <c r="A25" s="589"/>
      <c r="B25" s="60" t="s">
        <v>15</v>
      </c>
      <c r="C25" s="218">
        <f t="shared" si="0"/>
        <v>0</v>
      </c>
      <c r="D25" s="238">
        <f>IF('TAB4.2.1'!L33="v",0,'TAB4.2.1'!L33)</f>
        <v>0</v>
      </c>
      <c r="E25" s="218">
        <f>'TAB3.1'!E19</f>
        <v>0</v>
      </c>
      <c r="F25" s="218">
        <f>D25*E25</f>
        <v>0</v>
      </c>
      <c r="G25" s="238">
        <f>IF('TAB4.2.1'!N33="v",0,'TAB4.2.1'!N33)</f>
        <v>0</v>
      </c>
      <c r="H25" s="218">
        <f>'TAB3.1'!E23</f>
        <v>0</v>
      </c>
      <c r="I25" s="218">
        <f t="shared" si="3"/>
        <v>0</v>
      </c>
      <c r="J25" s="238">
        <f>IF('TAB4.2.1'!P33="v",0,'TAB4.2.1'!P33)</f>
        <v>0</v>
      </c>
      <c r="K25" s="218">
        <f>'TAB3.1'!E27+'TAB3.1'!E30</f>
        <v>0</v>
      </c>
      <c r="L25" s="218">
        <f t="shared" si="4"/>
        <v>0</v>
      </c>
      <c r="M25" s="238">
        <f>IF('TAB4.2.1'!R33="v",0,'TAB4.2.1'!R33)</f>
        <v>0</v>
      </c>
      <c r="N25" s="218">
        <f>'TAB3.1'!E35+'TAB3.1'!E39</f>
        <v>0</v>
      </c>
      <c r="O25" s="218">
        <f t="shared" si="5"/>
        <v>0</v>
      </c>
    </row>
    <row r="26" spans="1:17" x14ac:dyDescent="0.3">
      <c r="A26" s="589"/>
      <c r="B26" s="60" t="s">
        <v>88</v>
      </c>
      <c r="C26" s="218">
        <f t="shared" si="0"/>
        <v>0</v>
      </c>
      <c r="D26" s="199"/>
      <c r="E26" s="27"/>
      <c r="F26" s="27"/>
      <c r="G26" s="199"/>
      <c r="H26" s="27"/>
      <c r="I26" s="27"/>
      <c r="J26" s="199"/>
      <c r="K26" s="27"/>
      <c r="L26" s="27"/>
      <c r="M26" s="238">
        <f>IF('TAB4.2.1'!R37="v",0,'TAB4.2.1'!R37)</f>
        <v>0</v>
      </c>
      <c r="N26" s="218">
        <f>'TAB3.1'!E36+'TAB3.1'!E46</f>
        <v>0</v>
      </c>
      <c r="O26" s="218">
        <f>M26*N26</f>
        <v>0</v>
      </c>
    </row>
    <row r="27" spans="1:17" x14ac:dyDescent="0.3">
      <c r="A27" s="589"/>
      <c r="B27" s="214" t="s">
        <v>20</v>
      </c>
      <c r="C27" s="386">
        <f t="shared" si="0"/>
        <v>0</v>
      </c>
      <c r="D27" s="387">
        <f>IF('TAB4.2.1'!L39="v",0,'TAB4.2.1'!L39)</f>
        <v>0</v>
      </c>
      <c r="E27" s="386">
        <f>SUM(E23:E26)</f>
        <v>0</v>
      </c>
      <c r="F27" s="386">
        <f>D27*E27</f>
        <v>0</v>
      </c>
      <c r="G27" s="387">
        <f>IF('TAB4.2.1'!N39="v",0,'TAB4.2.1'!N39)</f>
        <v>0</v>
      </c>
      <c r="H27" s="386">
        <f>SUM(H23:H26)</f>
        <v>0</v>
      </c>
      <c r="I27" s="386">
        <f>G27*H27</f>
        <v>0</v>
      </c>
      <c r="J27" s="387">
        <f>IF('TAB4.2.1'!P39="v",0,'TAB4.2.1'!P39)</f>
        <v>0</v>
      </c>
      <c r="K27" s="386">
        <f>SUM(K23:K26)</f>
        <v>0</v>
      </c>
      <c r="L27" s="386">
        <f>J27*K27</f>
        <v>0</v>
      </c>
      <c r="M27" s="387">
        <f>IF('TAB4.2.1'!R39="v",0,'TAB4.2.1'!R39)</f>
        <v>0</v>
      </c>
      <c r="N27" s="386">
        <f>SUM(N19:N26)</f>
        <v>0</v>
      </c>
      <c r="O27" s="386">
        <f>M27*N27</f>
        <v>0</v>
      </c>
    </row>
    <row r="28" spans="1:17" s="6" customFormat="1" ht="14.45" customHeight="1" x14ac:dyDescent="0.3">
      <c r="A28" s="589"/>
      <c r="B28" s="214" t="s">
        <v>89</v>
      </c>
      <c r="C28" s="386">
        <f t="shared" si="0"/>
        <v>0</v>
      </c>
      <c r="D28" s="387"/>
      <c r="E28" s="386"/>
      <c r="F28" s="386">
        <f>SUM(F29:F31)</f>
        <v>0</v>
      </c>
      <c r="G28" s="387"/>
      <c r="H28" s="386"/>
      <c r="I28" s="386">
        <f>SUM(I29:I31)</f>
        <v>0</v>
      </c>
      <c r="J28" s="387"/>
      <c r="K28" s="386"/>
      <c r="L28" s="386">
        <f>SUM(L29:L31)</f>
        <v>0</v>
      </c>
      <c r="M28" s="387"/>
      <c r="N28" s="386"/>
      <c r="O28" s="386">
        <f>SUM(O29:O31)</f>
        <v>0</v>
      </c>
      <c r="P28" s="219"/>
      <c r="Q28" s="219"/>
    </row>
    <row r="29" spans="1:17" x14ac:dyDescent="0.3">
      <c r="A29" s="589"/>
      <c r="B29" s="59" t="s">
        <v>4</v>
      </c>
      <c r="C29" s="218">
        <f t="shared" si="0"/>
        <v>0</v>
      </c>
      <c r="D29" s="238">
        <f>IF('TAB4.2.1'!L42="v",0,'TAB4.2.1'!L42)</f>
        <v>0</v>
      </c>
      <c r="E29" s="218">
        <f>E27-'TAB3.1'!E65</f>
        <v>0</v>
      </c>
      <c r="F29" s="218">
        <f>D29*E29</f>
        <v>0</v>
      </c>
      <c r="G29" s="238">
        <f>IF('TAB4.2.1'!N42="v",0,'TAB4.2.1'!N42)</f>
        <v>0</v>
      </c>
      <c r="H29" s="218">
        <f>H27-'TAB3.1'!E66</f>
        <v>0</v>
      </c>
      <c r="I29" s="218">
        <f t="shared" ref="I29:I31" si="6">G29*H29</f>
        <v>0</v>
      </c>
      <c r="J29" s="238">
        <f>IF('TAB4.2.1'!P42="v",0,'TAB4.2.1'!P42)</f>
        <v>0</v>
      </c>
      <c r="K29" s="218">
        <f>K27-'TAB3.1'!E67</f>
        <v>0</v>
      </c>
      <c r="L29" s="218">
        <f t="shared" ref="L29:L31" si="7">J29*K29</f>
        <v>0</v>
      </c>
      <c r="M29" s="238">
        <f>IF('TAB4.2.1'!R42="v",0,'TAB4.2.1'!R42)</f>
        <v>0</v>
      </c>
      <c r="N29" s="218">
        <f>N27-'TAB3.1'!E68</f>
        <v>0</v>
      </c>
      <c r="O29" s="218">
        <f>M29*N29</f>
        <v>0</v>
      </c>
    </row>
    <row r="30" spans="1:17" x14ac:dyDescent="0.3">
      <c r="A30" s="589"/>
      <c r="B30" s="59" t="s">
        <v>104</v>
      </c>
      <c r="C30" s="218">
        <f>SUM(F30,I30,L30,O30)</f>
        <v>0</v>
      </c>
      <c r="D30" s="238">
        <f>IF('TAB4.2.1'!L43="v",0,'TAB4.2.1'!L43)</f>
        <v>0</v>
      </c>
      <c r="E30" s="218">
        <f>E27</f>
        <v>0</v>
      </c>
      <c r="F30" s="218">
        <f>D30*E30</f>
        <v>0</v>
      </c>
      <c r="G30" s="238">
        <f>IF('TAB4.2.1'!N43="v",0,'TAB4.2.1'!N43)</f>
        <v>0</v>
      </c>
      <c r="H30" s="218">
        <f>H27</f>
        <v>0</v>
      </c>
      <c r="I30" s="218">
        <f t="shared" si="6"/>
        <v>0</v>
      </c>
      <c r="J30" s="238">
        <f>IF('TAB4.2.1'!P43="v",0,'TAB4.2.1'!P43)</f>
        <v>0</v>
      </c>
      <c r="K30" s="218">
        <f>K27</f>
        <v>0</v>
      </c>
      <c r="L30" s="218">
        <f t="shared" si="7"/>
        <v>0</v>
      </c>
      <c r="M30" s="238">
        <f>IF('TAB4.2.1'!R43="v",0,'TAB4.2.1'!R43)</f>
        <v>0</v>
      </c>
      <c r="N30" s="218">
        <f>N27</f>
        <v>0</v>
      </c>
      <c r="O30" s="218">
        <f>M30*N30</f>
        <v>0</v>
      </c>
    </row>
    <row r="31" spans="1:17" x14ac:dyDescent="0.3">
      <c r="A31" s="589"/>
      <c r="B31" s="59" t="s">
        <v>106</v>
      </c>
      <c r="C31" s="218">
        <f t="shared" si="0"/>
        <v>0</v>
      </c>
      <c r="D31" s="238">
        <f>IF('TAB4.2.1'!L44="v",0,'TAB4.2.1'!L44)</f>
        <v>0</v>
      </c>
      <c r="E31" s="218">
        <f>E30</f>
        <v>0</v>
      </c>
      <c r="F31" s="218">
        <f>D31*E31</f>
        <v>0</v>
      </c>
      <c r="G31" s="238">
        <f>IF('TAB4.2.1'!N44="v",0,'TAB4.2.1'!N44)</f>
        <v>0</v>
      </c>
      <c r="H31" s="218">
        <f>H30</f>
        <v>0</v>
      </c>
      <c r="I31" s="218">
        <f t="shared" si="6"/>
        <v>0</v>
      </c>
      <c r="J31" s="238">
        <f>IF('TAB4.2.1'!P44="v",0,'TAB4.2.1'!P44)</f>
        <v>0</v>
      </c>
      <c r="K31" s="218">
        <f>K30</f>
        <v>0</v>
      </c>
      <c r="L31" s="218">
        <f t="shared" si="7"/>
        <v>0</v>
      </c>
      <c r="M31" s="238">
        <f>IF('TAB4.2.1'!R44="v",0,'TAB4.2.1'!R44)</f>
        <v>0</v>
      </c>
      <c r="N31" s="218">
        <f>N30</f>
        <v>0</v>
      </c>
      <c r="O31" s="218">
        <f>M31*N31</f>
        <v>0</v>
      </c>
    </row>
    <row r="32" spans="1:17" x14ac:dyDescent="0.3">
      <c r="A32" s="589"/>
      <c r="B32" s="214" t="s">
        <v>90</v>
      </c>
      <c r="C32" s="386">
        <f t="shared" si="0"/>
        <v>0</v>
      </c>
      <c r="D32" s="387">
        <f>IF('TAB4.2.1'!L46="v",0,'TAB4.2.1'!L46)</f>
        <v>0</v>
      </c>
      <c r="E32" s="386">
        <f>E31</f>
        <v>0</v>
      </c>
      <c r="F32" s="386">
        <f>D32*E32</f>
        <v>0</v>
      </c>
      <c r="G32" s="387">
        <f>IF('TAB4.2.1'!N46="v",0,'TAB4.2.1'!N46)</f>
        <v>0</v>
      </c>
      <c r="H32" s="386">
        <f>H31</f>
        <v>0</v>
      </c>
      <c r="I32" s="386">
        <f>G32*H32</f>
        <v>0</v>
      </c>
      <c r="J32" s="387">
        <f>IF('TAB4.2.1'!P46="v",0,'TAB4.2.1'!P46)</f>
        <v>0</v>
      </c>
      <c r="K32" s="386">
        <f>K31</f>
        <v>0</v>
      </c>
      <c r="L32" s="386">
        <f>J32*K32</f>
        <v>0</v>
      </c>
      <c r="M32" s="387">
        <f>IF('TAB4.2.1'!R46="v",0,'TAB4.2.1'!R46)</f>
        <v>0</v>
      </c>
      <c r="N32" s="386">
        <f>N31</f>
        <v>0</v>
      </c>
      <c r="O32" s="386">
        <f>M32*N32</f>
        <v>0</v>
      </c>
    </row>
    <row r="33" spans="1:15" x14ac:dyDescent="0.3">
      <c r="A33" s="589"/>
      <c r="B33" s="214" t="s">
        <v>91</v>
      </c>
      <c r="C33" s="386">
        <f t="shared" si="0"/>
        <v>0</v>
      </c>
      <c r="D33" s="387">
        <f>IF('TAB4.2.1'!L48="v",0,'TAB4.2.1'!L48)</f>
        <v>0</v>
      </c>
      <c r="E33" s="386">
        <f>'TAB3.1'!E87</f>
        <v>0</v>
      </c>
      <c r="F33" s="386">
        <f>D33*E33</f>
        <v>0</v>
      </c>
      <c r="G33" s="387">
        <f>IF('TAB4.2.1'!N48="v",0,'TAB4.2.1'!N48)</f>
        <v>0</v>
      </c>
      <c r="H33" s="386">
        <f>'TAB3.1'!E88</f>
        <v>0</v>
      </c>
      <c r="I33" s="386">
        <f>G33*H33</f>
        <v>0</v>
      </c>
      <c r="J33" s="387">
        <f>IF('TAB4.2.1'!P48="v",0,'TAB4.2.1'!P48)</f>
        <v>0</v>
      </c>
      <c r="K33" s="386">
        <f>'TAB3.1'!E89</f>
        <v>0</v>
      </c>
      <c r="L33" s="386">
        <f>J33*K33</f>
        <v>0</v>
      </c>
      <c r="M33" s="388"/>
      <c r="N33" s="388"/>
      <c r="O33" s="388"/>
    </row>
    <row r="34" spans="1:15" x14ac:dyDescent="0.3">
      <c r="A34" s="589"/>
      <c r="B34" s="212" t="s">
        <v>19</v>
      </c>
      <c r="C34" s="183">
        <f t="shared" si="0"/>
        <v>0</v>
      </c>
      <c r="D34" s="239"/>
      <c r="E34" s="183"/>
      <c r="F34" s="183">
        <f>SUM(F7,F27,F28,F32,F33)</f>
        <v>0</v>
      </c>
      <c r="G34" s="239"/>
      <c r="H34" s="183"/>
      <c r="I34" s="183">
        <f>SUM(I7,I27,I28,I32,I33)</f>
        <v>0</v>
      </c>
      <c r="J34" s="239"/>
      <c r="K34" s="183"/>
      <c r="L34" s="183">
        <f>SUM(L7,L27,L28,L32,L33)</f>
        <v>0</v>
      </c>
      <c r="M34" s="239"/>
      <c r="N34" s="183"/>
      <c r="O34" s="183">
        <f>SUM(O7,O27,O28,O32,O33)</f>
        <v>0</v>
      </c>
    </row>
    <row r="35" spans="1:15" x14ac:dyDescent="0.3">
      <c r="A35" s="588" t="s">
        <v>201</v>
      </c>
      <c r="B35" s="214" t="s">
        <v>11</v>
      </c>
      <c r="C35" s="384">
        <f>SUM(F35,I35,L35,O35)</f>
        <v>0</v>
      </c>
      <c r="D35" s="385"/>
      <c r="E35" s="384"/>
      <c r="F35" s="384">
        <f>SUM(F43,F45,F46)</f>
        <v>0</v>
      </c>
      <c r="G35" s="385"/>
      <c r="H35" s="384"/>
      <c r="I35" s="384">
        <f>SUM(I43,I45,I46)</f>
        <v>0</v>
      </c>
      <c r="J35" s="385"/>
      <c r="K35" s="384"/>
      <c r="L35" s="384">
        <f>SUM(L43,L45,L46)</f>
        <v>0</v>
      </c>
      <c r="M35" s="385"/>
      <c r="N35" s="384"/>
      <c r="O35" s="384">
        <f>SUM(O43,O45,O46)</f>
        <v>0</v>
      </c>
    </row>
    <row r="36" spans="1:15" x14ac:dyDescent="0.3">
      <c r="A36" s="589"/>
      <c r="B36" s="59" t="s">
        <v>12</v>
      </c>
      <c r="C36" s="218">
        <f>SUM(F36,I36,L36,O36)</f>
        <v>0</v>
      </c>
      <c r="D36" s="199"/>
      <c r="E36" s="27"/>
      <c r="F36" s="27"/>
      <c r="G36" s="199"/>
      <c r="H36" s="27"/>
      <c r="I36" s="27"/>
      <c r="J36" s="199"/>
      <c r="K36" s="27"/>
      <c r="L36" s="27"/>
      <c r="M36" s="27"/>
      <c r="N36" s="27"/>
      <c r="O36" s="27"/>
    </row>
    <row r="37" spans="1:15" x14ac:dyDescent="0.3">
      <c r="A37" s="589"/>
      <c r="B37" s="60" t="s">
        <v>336</v>
      </c>
      <c r="C37" s="218">
        <f t="shared" ref="C37:C61" si="8">SUM(F37,I37,L37,O37)</f>
        <v>0</v>
      </c>
      <c r="D37" s="199"/>
      <c r="E37" s="27"/>
      <c r="F37" s="27"/>
      <c r="G37" s="199"/>
      <c r="H37" s="27"/>
      <c r="I37" s="27"/>
      <c r="J37" s="199"/>
      <c r="K37" s="27"/>
      <c r="L37" s="27"/>
      <c r="M37" s="199"/>
      <c r="N37" s="27"/>
      <c r="O37" s="27"/>
    </row>
    <row r="38" spans="1:15" x14ac:dyDescent="0.3">
      <c r="A38" s="589"/>
      <c r="B38" s="282" t="s">
        <v>307</v>
      </c>
      <c r="C38" s="218">
        <f t="shared" si="8"/>
        <v>0</v>
      </c>
      <c r="D38" s="199"/>
      <c r="E38" s="27"/>
      <c r="F38" s="27"/>
      <c r="G38" s="199"/>
      <c r="H38" s="27"/>
      <c r="I38" s="27"/>
      <c r="J38" s="199"/>
      <c r="K38" s="27"/>
      <c r="L38" s="27"/>
      <c r="M38" s="199"/>
      <c r="N38" s="27"/>
      <c r="O38" s="27"/>
    </row>
    <row r="39" spans="1:15" x14ac:dyDescent="0.3">
      <c r="A39" s="589"/>
      <c r="B39" s="215" t="s">
        <v>335</v>
      </c>
      <c r="C39" s="218">
        <f t="shared" si="8"/>
        <v>0</v>
      </c>
      <c r="D39" s="199"/>
      <c r="E39" s="27"/>
      <c r="F39" s="27"/>
      <c r="G39" s="199"/>
      <c r="H39" s="27"/>
      <c r="I39" s="27"/>
      <c r="J39" s="199"/>
      <c r="K39" s="27"/>
      <c r="L39" s="27"/>
      <c r="M39" s="199"/>
      <c r="N39" s="27"/>
      <c r="O39" s="27"/>
    </row>
    <row r="40" spans="1:15" x14ac:dyDescent="0.3">
      <c r="A40" s="589"/>
      <c r="B40" s="60" t="s">
        <v>312</v>
      </c>
      <c r="C40" s="218">
        <f t="shared" si="8"/>
        <v>0</v>
      </c>
      <c r="D40" s="199"/>
      <c r="E40" s="27"/>
      <c r="F40" s="27"/>
      <c r="G40" s="199"/>
      <c r="H40" s="27"/>
      <c r="I40" s="27"/>
      <c r="J40" s="199"/>
      <c r="K40" s="27"/>
      <c r="L40" s="27"/>
      <c r="M40" s="199"/>
      <c r="N40" s="27"/>
      <c r="O40" s="27"/>
    </row>
    <row r="41" spans="1:15" ht="27" x14ac:dyDescent="0.3">
      <c r="A41" s="589"/>
      <c r="B41" s="282" t="s">
        <v>313</v>
      </c>
      <c r="C41" s="218">
        <f t="shared" si="8"/>
        <v>0</v>
      </c>
      <c r="D41" s="199"/>
      <c r="E41" s="27"/>
      <c r="F41" s="27"/>
      <c r="G41" s="199"/>
      <c r="H41" s="27"/>
      <c r="I41" s="27"/>
      <c r="J41" s="199"/>
      <c r="K41" s="27"/>
      <c r="L41" s="27"/>
      <c r="M41" s="199"/>
      <c r="N41" s="27"/>
      <c r="O41" s="27"/>
    </row>
    <row r="42" spans="1:15" ht="27" x14ac:dyDescent="0.3">
      <c r="A42" s="589"/>
      <c r="B42" s="282" t="s">
        <v>314</v>
      </c>
      <c r="C42" s="218">
        <f t="shared" si="8"/>
        <v>0</v>
      </c>
      <c r="D42" s="199"/>
      <c r="E42" s="27"/>
      <c r="F42" s="27"/>
      <c r="G42" s="199"/>
      <c r="H42" s="27"/>
      <c r="I42" s="27"/>
      <c r="J42" s="199"/>
      <c r="K42" s="27"/>
      <c r="L42" s="27"/>
      <c r="M42" s="199"/>
      <c r="N42" s="27"/>
      <c r="O42" s="27"/>
    </row>
    <row r="43" spans="1:15" x14ac:dyDescent="0.3">
      <c r="A43" s="589"/>
      <c r="B43" s="59" t="s">
        <v>315</v>
      </c>
      <c r="C43" s="218">
        <f t="shared" si="8"/>
        <v>0</v>
      </c>
      <c r="D43" s="199"/>
      <c r="E43" s="27"/>
      <c r="F43" s="27"/>
      <c r="G43" s="199"/>
      <c r="H43" s="27"/>
      <c r="I43" s="27"/>
      <c r="J43" s="199"/>
      <c r="K43" s="27"/>
      <c r="L43" s="27"/>
      <c r="O43" s="218">
        <f>O44</f>
        <v>0</v>
      </c>
    </row>
    <row r="44" spans="1:15" x14ac:dyDescent="0.3">
      <c r="A44" s="589"/>
      <c r="B44" s="215" t="s">
        <v>100</v>
      </c>
      <c r="C44" s="218">
        <f t="shared" si="8"/>
        <v>0</v>
      </c>
      <c r="D44" s="199"/>
      <c r="E44" s="27"/>
      <c r="F44" s="27"/>
      <c r="G44" s="199"/>
      <c r="H44" s="27"/>
      <c r="I44" s="27"/>
      <c r="J44" s="199"/>
      <c r="K44" s="27"/>
      <c r="L44" s="27"/>
      <c r="M44" s="238">
        <f>IF('TAB4.2.1'!T23="v",0,'TAB4.2.1'!T23)</f>
        <v>0</v>
      </c>
      <c r="N44" s="218">
        <f>'TAB3.2'!E82</f>
        <v>0</v>
      </c>
      <c r="O44" s="218">
        <f>M44*N44</f>
        <v>0</v>
      </c>
    </row>
    <row r="45" spans="1:15" x14ac:dyDescent="0.3">
      <c r="A45" s="589"/>
      <c r="B45" s="59" t="s">
        <v>318</v>
      </c>
      <c r="C45" s="218">
        <f t="shared" si="8"/>
        <v>0</v>
      </c>
      <c r="D45" s="218">
        <f>IF('TAB4.2.1'!L24="v",0,'TAB4.2.1'!L24)</f>
        <v>0</v>
      </c>
      <c r="E45" s="218">
        <f>'TAB3.2'!E8</f>
        <v>0</v>
      </c>
      <c r="F45" s="218">
        <f>D45*E45</f>
        <v>0</v>
      </c>
      <c r="G45" s="218">
        <f>IF('TAB4.2.1'!N24="v",0,'TAB4.2.1'!N24)</f>
        <v>0</v>
      </c>
      <c r="H45" s="218">
        <f>'TAB3.2'!E9</f>
        <v>0</v>
      </c>
      <c r="I45" s="218">
        <f>G45*H45</f>
        <v>0</v>
      </c>
      <c r="J45" s="218">
        <f>IF('TAB4.2.1'!P24="v",0,'TAB4.2.1'!P24)</f>
        <v>0</v>
      </c>
      <c r="K45" s="218">
        <f>'TAB3.2'!E10</f>
        <v>0</v>
      </c>
      <c r="L45" s="218">
        <f>J45*K45</f>
        <v>0</v>
      </c>
      <c r="M45" s="218">
        <f>IF('TAB4.2.1'!R24="v",0,'TAB4.2.1'!R24)</f>
        <v>0</v>
      </c>
      <c r="N45" s="218">
        <f>'TAB3.2'!E11</f>
        <v>0</v>
      </c>
      <c r="O45" s="218">
        <f>M45*N45</f>
        <v>0</v>
      </c>
    </row>
    <row r="46" spans="1:15" x14ac:dyDescent="0.3">
      <c r="A46" s="589"/>
      <c r="B46" s="59" t="s">
        <v>337</v>
      </c>
      <c r="C46" s="218">
        <f t="shared" si="8"/>
        <v>0</v>
      </c>
      <c r="F46" s="218">
        <f>SUM(F51:F54)</f>
        <v>0</v>
      </c>
      <c r="I46" s="218">
        <f>SUM(I51:I54)</f>
        <v>0</v>
      </c>
      <c r="L46" s="218">
        <f>SUM(L51:L54)</f>
        <v>0</v>
      </c>
      <c r="O46" s="218">
        <f>SUM(O47:O54)</f>
        <v>0</v>
      </c>
    </row>
    <row r="47" spans="1:15" x14ac:dyDescent="0.3">
      <c r="A47" s="589"/>
      <c r="B47" s="60" t="s">
        <v>323</v>
      </c>
      <c r="C47" s="218">
        <f t="shared" si="8"/>
        <v>0</v>
      </c>
      <c r="D47" s="199"/>
      <c r="E47" s="199"/>
      <c r="F47" s="199"/>
      <c r="G47" s="199"/>
      <c r="H47" s="199"/>
      <c r="I47" s="199"/>
      <c r="J47" s="199"/>
      <c r="K47" s="199"/>
      <c r="L47" s="199"/>
      <c r="M47" s="238">
        <f>IF('TAB4.2.1'!T27="v",0,'TAB4.2.1'!T27)</f>
        <v>0</v>
      </c>
      <c r="N47" s="218">
        <f>'TAB3.2'!E39</f>
        <v>0</v>
      </c>
      <c r="O47" s="218">
        <f t="shared" ref="O47:O54" si="9">M47*N47</f>
        <v>0</v>
      </c>
    </row>
    <row r="48" spans="1:15" x14ac:dyDescent="0.3">
      <c r="A48" s="589"/>
      <c r="B48" s="60" t="s">
        <v>325</v>
      </c>
      <c r="C48" s="218">
        <f t="shared" si="8"/>
        <v>0</v>
      </c>
      <c r="D48" s="199"/>
      <c r="E48" s="199"/>
      <c r="F48" s="199"/>
      <c r="G48" s="199"/>
      <c r="H48" s="199"/>
      <c r="I48" s="199"/>
      <c r="J48" s="199"/>
      <c r="K48" s="199"/>
      <c r="L48" s="199"/>
      <c r="M48" s="238">
        <f>IF('TAB4.2.1'!T28="v",0,'TAB4.2.1'!T28)</f>
        <v>0</v>
      </c>
      <c r="N48" s="218">
        <f>'TAB3.2'!E40</f>
        <v>0</v>
      </c>
      <c r="O48" s="218">
        <f t="shared" si="9"/>
        <v>0</v>
      </c>
    </row>
    <row r="49" spans="1:15" x14ac:dyDescent="0.3">
      <c r="A49" s="589"/>
      <c r="B49" s="60" t="s">
        <v>326</v>
      </c>
      <c r="C49" s="218">
        <f t="shared" si="8"/>
        <v>0</v>
      </c>
      <c r="D49" s="199"/>
      <c r="E49" s="199"/>
      <c r="F49" s="199"/>
      <c r="G49" s="199"/>
      <c r="H49" s="199"/>
      <c r="I49" s="199"/>
      <c r="J49" s="199"/>
      <c r="K49" s="199"/>
      <c r="L49" s="199"/>
      <c r="M49" s="238">
        <f>IF('TAB4.2.1'!T29="v",0,'TAB4.2.1'!T29)</f>
        <v>0</v>
      </c>
      <c r="N49" s="218">
        <f>'TAB3.2'!E41</f>
        <v>0</v>
      </c>
      <c r="O49" s="218">
        <f t="shared" si="9"/>
        <v>0</v>
      </c>
    </row>
    <row r="50" spans="1:15" x14ac:dyDescent="0.3">
      <c r="A50" s="589"/>
      <c r="B50" s="60" t="s">
        <v>327</v>
      </c>
      <c r="C50" s="218">
        <f t="shared" si="8"/>
        <v>0</v>
      </c>
      <c r="D50" s="199"/>
      <c r="E50" s="199"/>
      <c r="F50" s="199"/>
      <c r="G50" s="199"/>
      <c r="H50" s="199"/>
      <c r="I50" s="199"/>
      <c r="J50" s="199"/>
      <c r="K50" s="199"/>
      <c r="L50" s="199"/>
      <c r="M50" s="238">
        <f>IF('TAB4.2.1'!T30="v",0,'TAB4.2.1'!T30)</f>
        <v>0</v>
      </c>
      <c r="N50" s="218">
        <f>'TAB3.2'!E42</f>
        <v>0</v>
      </c>
      <c r="O50" s="218">
        <f t="shared" si="9"/>
        <v>0</v>
      </c>
    </row>
    <row r="51" spans="1:15" x14ac:dyDescent="0.3">
      <c r="A51" s="589"/>
      <c r="B51" s="60" t="s">
        <v>86</v>
      </c>
      <c r="C51" s="218">
        <f t="shared" si="8"/>
        <v>0</v>
      </c>
      <c r="D51" s="199"/>
      <c r="E51" s="27"/>
      <c r="F51" s="27"/>
      <c r="G51" s="199"/>
      <c r="H51" s="27"/>
      <c r="I51" s="27"/>
      <c r="J51" s="199"/>
      <c r="K51" s="27"/>
      <c r="L51" s="27"/>
      <c r="M51" s="238">
        <f>IF('TAB4.2.1'!T35="v",0,'TAB4.2.1'!T35)</f>
        <v>0</v>
      </c>
      <c r="N51" s="218">
        <f>'TAB3.2'!E43</f>
        <v>0</v>
      </c>
      <c r="O51" s="218">
        <f t="shared" si="9"/>
        <v>0</v>
      </c>
    </row>
    <row r="52" spans="1:15" x14ac:dyDescent="0.3">
      <c r="A52" s="589"/>
      <c r="B52" s="60" t="s">
        <v>87</v>
      </c>
      <c r="C52" s="218">
        <f t="shared" si="8"/>
        <v>0</v>
      </c>
      <c r="D52" s="238">
        <f>IF('TAB4.2.1'!M32="v",0,'TAB4.2.1'!M32)</f>
        <v>0</v>
      </c>
      <c r="E52" s="218">
        <f>'TAB3.2'!E18</f>
        <v>0</v>
      </c>
      <c r="F52" s="218">
        <f t="shared" ref="F52:F53" si="10">D52*E52</f>
        <v>0</v>
      </c>
      <c r="G52" s="238">
        <f>IF('TAB4.2.1'!O32="v",0,'TAB4.2.1'!O32)</f>
        <v>0</v>
      </c>
      <c r="H52" s="218">
        <f>'TAB3.2'!E24</f>
        <v>0</v>
      </c>
      <c r="I52" s="218">
        <f t="shared" ref="I52:I53" si="11">G52*H52</f>
        <v>0</v>
      </c>
      <c r="J52" s="238">
        <f>IF('TAB4.2.1'!Q32="v",0,'TAB4.2.1'!Q32)</f>
        <v>0</v>
      </c>
      <c r="K52" s="218">
        <f>'TAB3.2'!E30+'TAB3.2'!E34</f>
        <v>0</v>
      </c>
      <c r="L52" s="218">
        <f t="shared" ref="L52" si="12">J52*K52</f>
        <v>0</v>
      </c>
      <c r="M52" s="238">
        <f>IF('TAB4.2.1'!T32="v",0,'TAB4.2.1'!T32)</f>
        <v>0</v>
      </c>
      <c r="N52" s="218">
        <f>'TAB3.2'!E44+'TAB3.2'!E49</f>
        <v>0</v>
      </c>
      <c r="O52" s="218">
        <f t="shared" si="9"/>
        <v>0</v>
      </c>
    </row>
    <row r="53" spans="1:15" x14ac:dyDescent="0.3">
      <c r="A53" s="589"/>
      <c r="B53" s="60" t="s">
        <v>15</v>
      </c>
      <c r="C53" s="218">
        <f t="shared" si="8"/>
        <v>0</v>
      </c>
      <c r="D53" s="238">
        <f>IF('TAB4.2.1'!M33="v",0,'TAB4.2.1'!M33)</f>
        <v>0</v>
      </c>
      <c r="E53" s="218">
        <f>'TAB3.2'!E19</f>
        <v>0</v>
      </c>
      <c r="F53" s="218">
        <f t="shared" si="10"/>
        <v>0</v>
      </c>
      <c r="G53" s="238">
        <f>IF('TAB4.2.1'!O33="v",0,'TAB4.2.1'!O33)</f>
        <v>0</v>
      </c>
      <c r="H53" s="218">
        <f>'TAB3.2'!E25</f>
        <v>0</v>
      </c>
      <c r="I53" s="218">
        <f t="shared" si="11"/>
        <v>0</v>
      </c>
      <c r="J53" s="238">
        <f>IF('TAB4.2.1'!Q33="v",0,'TAB4.2.1'!Q33)</f>
        <v>0</v>
      </c>
      <c r="K53" s="218">
        <f>'TAB3.2'!E31+'TAB3.2'!E35</f>
        <v>0</v>
      </c>
      <c r="L53" s="218">
        <f>J53*K53</f>
        <v>0</v>
      </c>
      <c r="M53" s="238">
        <f>IF('TAB4.2.1'!T33="v",0,'TAB4.2.1'!T33)</f>
        <v>0</v>
      </c>
      <c r="N53" s="218">
        <f>'TAB3.2'!E45+'TAB3.2'!E50</f>
        <v>0</v>
      </c>
      <c r="O53" s="218">
        <f t="shared" si="9"/>
        <v>0</v>
      </c>
    </row>
    <row r="54" spans="1:15" x14ac:dyDescent="0.3">
      <c r="A54" s="589"/>
      <c r="B54" s="60" t="s">
        <v>88</v>
      </c>
      <c r="C54" s="218">
        <f t="shared" si="8"/>
        <v>0</v>
      </c>
      <c r="D54" s="199"/>
      <c r="E54" s="27"/>
      <c r="F54" s="27"/>
      <c r="G54" s="199"/>
      <c r="H54" s="27"/>
      <c r="I54" s="27"/>
      <c r="J54" s="199"/>
      <c r="K54" s="27"/>
      <c r="L54" s="27"/>
      <c r="M54" s="238">
        <f>IF('TAB4.2.1'!R37="v",0,'TAB4.2.1'!R37)</f>
        <v>0</v>
      </c>
      <c r="N54" s="218">
        <f>'TAB3.2'!E46</f>
        <v>0</v>
      </c>
      <c r="O54" s="218">
        <f t="shared" si="9"/>
        <v>0</v>
      </c>
    </row>
    <row r="55" spans="1:15" x14ac:dyDescent="0.3">
      <c r="A55" s="589"/>
      <c r="B55" s="214" t="s">
        <v>20</v>
      </c>
      <c r="C55" s="386">
        <f t="shared" si="8"/>
        <v>0</v>
      </c>
      <c r="D55" s="387">
        <f>IF('TAB4.2.1'!L39="v",0,'TAB4.2.1'!L39)</f>
        <v>0</v>
      </c>
      <c r="E55" s="386">
        <f>SUM(E51:E54)</f>
        <v>0</v>
      </c>
      <c r="F55" s="386">
        <f>D55*E55</f>
        <v>0</v>
      </c>
      <c r="G55" s="387">
        <f>IF('TAB4.2.1'!N39="v",0,'TAB4.2.1'!N39)</f>
        <v>0</v>
      </c>
      <c r="H55" s="386">
        <f>SUM(H51:H54)</f>
        <v>0</v>
      </c>
      <c r="I55" s="386">
        <f>G55*H55</f>
        <v>0</v>
      </c>
      <c r="J55" s="387">
        <f>IF('TAB4.2.1'!P39="v",0,'TAB4.2.1'!P39)</f>
        <v>0</v>
      </c>
      <c r="K55" s="386">
        <f>SUM(K51:K54)</f>
        <v>0</v>
      </c>
      <c r="L55" s="386">
        <f>J55*K55</f>
        <v>0</v>
      </c>
      <c r="M55" s="387">
        <f>IF('TAB4.2.1'!R39="v",0,'TAB4.2.1'!R39)</f>
        <v>0</v>
      </c>
      <c r="N55" s="386">
        <f>SUM(N47:N54)</f>
        <v>0</v>
      </c>
      <c r="O55" s="386">
        <f>M55*N55</f>
        <v>0</v>
      </c>
    </row>
    <row r="56" spans="1:15" x14ac:dyDescent="0.3">
      <c r="A56" s="589"/>
      <c r="B56" s="214" t="s">
        <v>89</v>
      </c>
      <c r="C56" s="386">
        <f t="shared" si="8"/>
        <v>0</v>
      </c>
      <c r="D56" s="387"/>
      <c r="E56" s="386"/>
      <c r="F56" s="386">
        <f>SUM(F57:F59)</f>
        <v>0</v>
      </c>
      <c r="G56" s="387"/>
      <c r="H56" s="386"/>
      <c r="I56" s="386">
        <f>SUM(I57:I59)</f>
        <v>0</v>
      </c>
      <c r="J56" s="387"/>
      <c r="K56" s="386"/>
      <c r="L56" s="386">
        <f>SUM(L57:L59)</f>
        <v>0</v>
      </c>
      <c r="M56" s="387"/>
      <c r="N56" s="386"/>
      <c r="O56" s="386">
        <f>SUM(O57:O59)</f>
        <v>0</v>
      </c>
    </row>
    <row r="57" spans="1:15" x14ac:dyDescent="0.3">
      <c r="A57" s="589"/>
      <c r="B57" s="59" t="s">
        <v>4</v>
      </c>
      <c r="C57" s="218">
        <f t="shared" si="8"/>
        <v>0</v>
      </c>
      <c r="D57" s="238">
        <f>IF('TAB4.2.1'!L42="v",0,'TAB4.2.1'!L42)</f>
        <v>0</v>
      </c>
      <c r="E57" s="218">
        <f>E55-'TAB3.2'!E73</f>
        <v>0</v>
      </c>
      <c r="F57" s="218">
        <f>D57*E57</f>
        <v>0</v>
      </c>
      <c r="G57" s="238">
        <f>IF('TAB4.2.1'!N42="v",0,'TAB4.2.1'!N42)</f>
        <v>0</v>
      </c>
      <c r="H57" s="218">
        <f>H55-'TAB3.2'!E74</f>
        <v>0</v>
      </c>
      <c r="I57" s="218">
        <f>G57*H57</f>
        <v>0</v>
      </c>
      <c r="J57" s="238">
        <f>IF('TAB4.2.1'!P42="v",0,'TAB4.2.1'!P42)</f>
        <v>0</v>
      </c>
      <c r="K57" s="218">
        <f>K55-'TAB3.2'!E75</f>
        <v>0</v>
      </c>
      <c r="L57" s="218">
        <f>J57*K57</f>
        <v>0</v>
      </c>
      <c r="M57" s="238">
        <f>IF('TAB4.2.1'!R42="v",0,'TAB4.2.1'!R42)</f>
        <v>0</v>
      </c>
      <c r="N57" s="218">
        <f>N55-'TAB3.2'!E76</f>
        <v>0</v>
      </c>
      <c r="O57" s="218">
        <f>M57*N57</f>
        <v>0</v>
      </c>
    </row>
    <row r="58" spans="1:15" x14ac:dyDescent="0.3">
      <c r="A58" s="589"/>
      <c r="B58" s="59" t="s">
        <v>104</v>
      </c>
      <c r="C58" s="218">
        <f t="shared" si="8"/>
        <v>0</v>
      </c>
      <c r="D58" s="238">
        <f>IF('TAB4.2.1'!L43="v",0,'TAB4.2.1'!L43)</f>
        <v>0</v>
      </c>
      <c r="E58" s="218">
        <f>E55</f>
        <v>0</v>
      </c>
      <c r="F58" s="218">
        <f>D58*E58</f>
        <v>0</v>
      </c>
      <c r="G58" s="238">
        <f>IF('TAB4.2.1'!N43="v",0,'TAB4.2.1'!N43)</f>
        <v>0</v>
      </c>
      <c r="H58" s="218">
        <f>H55</f>
        <v>0</v>
      </c>
      <c r="I58" s="218">
        <f>G58*H58</f>
        <v>0</v>
      </c>
      <c r="J58" s="238">
        <f>IF('TAB4.2.1'!P43="v",0,'TAB4.2.1'!P43)</f>
        <v>0</v>
      </c>
      <c r="K58" s="218">
        <f>K55</f>
        <v>0</v>
      </c>
      <c r="L58" s="218">
        <f>J58*K58</f>
        <v>0</v>
      </c>
      <c r="M58" s="238">
        <f>IF('TAB4.2.1'!R43="v",0,'TAB4.2.1'!R43)</f>
        <v>0</v>
      </c>
      <c r="N58" s="218">
        <f>N55</f>
        <v>0</v>
      </c>
      <c r="O58" s="218">
        <f>M58*N58</f>
        <v>0</v>
      </c>
    </row>
    <row r="59" spans="1:15" x14ac:dyDescent="0.3">
      <c r="A59" s="589"/>
      <c r="B59" s="59" t="s">
        <v>106</v>
      </c>
      <c r="C59" s="218">
        <f t="shared" si="8"/>
        <v>0</v>
      </c>
      <c r="D59" s="238">
        <f>IF('TAB4.2.1'!L44="v",0,'TAB4.2.1'!L44)</f>
        <v>0</v>
      </c>
      <c r="E59" s="218">
        <f>E58</f>
        <v>0</v>
      </c>
      <c r="F59" s="218">
        <f>D59*E59</f>
        <v>0</v>
      </c>
      <c r="G59" s="238">
        <f>IF('TAB4.2.1'!N44="v",0,'TAB4.2.1'!N44)</f>
        <v>0</v>
      </c>
      <c r="H59" s="218">
        <f>H58</f>
        <v>0</v>
      </c>
      <c r="I59" s="218">
        <f>G59*H59</f>
        <v>0</v>
      </c>
      <c r="J59" s="238">
        <f>IF('TAB4.2.1'!P44="v",0,'TAB4.2.1'!P44)</f>
        <v>0</v>
      </c>
      <c r="K59" s="218">
        <f>K58</f>
        <v>0</v>
      </c>
      <c r="L59" s="218">
        <f>J59*K59</f>
        <v>0</v>
      </c>
      <c r="M59" s="238">
        <f>IF('TAB4.2.1'!R44="v",0,'TAB4.2.1'!R44)</f>
        <v>0</v>
      </c>
      <c r="N59" s="218">
        <f>N58</f>
        <v>0</v>
      </c>
      <c r="O59" s="218">
        <f>M59*N59</f>
        <v>0</v>
      </c>
    </row>
    <row r="60" spans="1:15" x14ac:dyDescent="0.3">
      <c r="A60" s="589"/>
      <c r="B60" s="214" t="s">
        <v>90</v>
      </c>
      <c r="C60" s="386">
        <f t="shared" si="8"/>
        <v>0</v>
      </c>
      <c r="D60" s="387">
        <f>IF('TAB4.2.1'!M46="v",0,'TAB4.2.1'!M46)</f>
        <v>0</v>
      </c>
      <c r="E60" s="386">
        <f>E59</f>
        <v>0</v>
      </c>
      <c r="F60" s="386">
        <f>D60*E60</f>
        <v>0</v>
      </c>
      <c r="G60" s="387">
        <f>IF('TAB4.2.1'!O46="v",0,'TAB4.2.1'!O46)</f>
        <v>0</v>
      </c>
      <c r="H60" s="386">
        <f>H59</f>
        <v>0</v>
      </c>
      <c r="I60" s="386">
        <f>G60*H60</f>
        <v>0</v>
      </c>
      <c r="J60" s="387">
        <f>IF('TAB4.2.1'!Q46="v",0,'TAB4.2.1'!Q46)</f>
        <v>0</v>
      </c>
      <c r="K60" s="386">
        <f>K59</f>
        <v>0</v>
      </c>
      <c r="L60" s="386">
        <f>J60*K60</f>
        <v>0</v>
      </c>
      <c r="M60" s="387">
        <f>IF('TAB4.2.1'!R46="v",0,'TAB4.2.1'!R46)</f>
        <v>0</v>
      </c>
      <c r="N60" s="386">
        <f>N59</f>
        <v>0</v>
      </c>
      <c r="O60" s="386">
        <f>M60*N60</f>
        <v>0</v>
      </c>
    </row>
    <row r="61" spans="1:15" x14ac:dyDescent="0.3">
      <c r="A61" s="589"/>
      <c r="B61" s="214" t="s">
        <v>91</v>
      </c>
      <c r="C61" s="386">
        <f t="shared" si="8"/>
        <v>0</v>
      </c>
      <c r="D61" s="387">
        <f>IF('TAB4.2.1'!M48="v",0,'TAB4.2.1'!M48)</f>
        <v>0</v>
      </c>
      <c r="E61" s="386">
        <f>'TAB3.2'!E87</f>
        <v>0</v>
      </c>
      <c r="F61" s="386">
        <f>D61*E61</f>
        <v>0</v>
      </c>
      <c r="G61" s="387">
        <f>IF('TAB4.2.1'!O48="v",0,'TAB4.2.1'!O48)</f>
        <v>0</v>
      </c>
      <c r="H61" s="386">
        <f>'TAB3.2'!E88</f>
        <v>0</v>
      </c>
      <c r="I61" s="386">
        <f>G61*H61</f>
        <v>0</v>
      </c>
      <c r="J61" s="387">
        <f>IF('TAB4.2.1'!Q48="v",0,'TAB4.2.1'!Q48)</f>
        <v>0</v>
      </c>
      <c r="K61" s="386">
        <f>'TAB3.2'!E89</f>
        <v>0</v>
      </c>
      <c r="L61" s="386">
        <f>J61*K61</f>
        <v>0</v>
      </c>
      <c r="M61" s="396"/>
      <c r="N61" s="388"/>
      <c r="O61" s="388"/>
    </row>
    <row r="62" spans="1:15" x14ac:dyDescent="0.3">
      <c r="A62" s="589"/>
      <c r="B62" s="212" t="s">
        <v>19</v>
      </c>
      <c r="C62" s="183">
        <f>SUM(F62,I62,L62,O62)</f>
        <v>0</v>
      </c>
      <c r="D62" s="239"/>
      <c r="E62" s="183"/>
      <c r="F62" s="183">
        <f>SUM(F35,F55,F56,F60,F61)</f>
        <v>0</v>
      </c>
      <c r="G62" s="239"/>
      <c r="H62" s="183"/>
      <c r="I62" s="183">
        <f>SUM(I35,I55,I56,I60,I61)</f>
        <v>0</v>
      </c>
      <c r="J62" s="239"/>
      <c r="K62" s="183"/>
      <c r="L62" s="183">
        <f>SUM(L35,L55,L56,L60,L61)</f>
        <v>0</v>
      </c>
      <c r="M62" s="239"/>
      <c r="N62" s="183"/>
      <c r="O62" s="183">
        <f>SUM(O35,O55,O56,O60,O61)</f>
        <v>0</v>
      </c>
    </row>
  </sheetData>
  <mergeCells count="7">
    <mergeCell ref="A7:A34"/>
    <mergeCell ref="A35:A62"/>
    <mergeCell ref="M5:O5"/>
    <mergeCell ref="B5:B6"/>
    <mergeCell ref="D5:F5"/>
    <mergeCell ref="G5:I5"/>
    <mergeCell ref="J5:L5"/>
  </mergeCells>
  <pageMargins left="0.7" right="0.7" top="0.75" bottom="0.75" header="0.3" footer="0.3"/>
  <pageSetup paperSize="8" scale="84" orientation="landscape"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2:W50"/>
  <sheetViews>
    <sheetView showGridLines="0" zoomScale="85" zoomScaleNormal="85" workbookViewId="0">
      <selection activeCell="A2" sqref="A2"/>
    </sheetView>
  </sheetViews>
  <sheetFormatPr baseColWidth="10" defaultColWidth="9.140625" defaultRowHeight="14.25" x14ac:dyDescent="0.2"/>
  <cols>
    <col min="1" max="2" width="2.7109375" style="83" customWidth="1"/>
    <col min="3" max="3" width="1.7109375" style="83" customWidth="1"/>
    <col min="4" max="5" width="5.7109375" style="83" customWidth="1"/>
    <col min="6" max="6" width="8.42578125" style="83" customWidth="1"/>
    <col min="7" max="7" width="7.7109375" style="83" customWidth="1"/>
    <col min="8" max="8" width="20.7109375" style="83" customWidth="1"/>
    <col min="9" max="9" width="18" style="83" customWidth="1"/>
    <col min="10" max="10" width="13.7109375" style="83" customWidth="1"/>
    <col min="11" max="11" width="7.7109375" style="83" customWidth="1"/>
    <col min="12" max="17" width="14.7109375" style="84" customWidth="1"/>
    <col min="18" max="19" width="13" style="84" customWidth="1"/>
    <col min="20" max="20" width="15.85546875" style="83" customWidth="1"/>
    <col min="21" max="21" width="2.7109375" style="83" customWidth="1"/>
    <col min="22" max="22" width="1.7109375" style="83" customWidth="1"/>
    <col min="23" max="23" width="9.140625" style="83" hidden="1" customWidth="1"/>
    <col min="24" max="16384" width="9.140625" style="83"/>
  </cols>
  <sheetData>
    <row r="2" spans="1:23" s="4" customFormat="1" ht="29.45" customHeight="1" x14ac:dyDescent="0.3">
      <c r="A2" s="35" t="str">
        <f>TAB00!B50&amp;" : "&amp;TAB00!C50</f>
        <v>TAB4.3.1 : Tarifs de prélèvement 2026</v>
      </c>
      <c r="B2" s="40"/>
      <c r="C2" s="40"/>
      <c r="D2" s="40"/>
      <c r="E2" s="40"/>
      <c r="F2" s="40"/>
      <c r="G2" s="40"/>
      <c r="H2" s="40"/>
      <c r="I2" s="40"/>
      <c r="J2" s="40"/>
      <c r="K2" s="40"/>
      <c r="L2" s="40"/>
      <c r="M2" s="40"/>
      <c r="N2" s="40"/>
      <c r="O2" s="40"/>
      <c r="P2" s="40"/>
      <c r="Q2" s="40"/>
      <c r="R2" s="40"/>
      <c r="S2" s="40"/>
      <c r="T2" s="40"/>
    </row>
    <row r="4" spans="1:23" ht="15" x14ac:dyDescent="0.25">
      <c r="B4" s="205"/>
      <c r="C4" s="205"/>
      <c r="D4" s="205"/>
      <c r="E4" s="205"/>
      <c r="F4" s="205"/>
      <c r="G4" s="205"/>
      <c r="H4" s="205"/>
      <c r="I4" s="205"/>
      <c r="J4" s="205"/>
      <c r="K4" s="205"/>
      <c r="L4" s="205"/>
      <c r="M4" s="205"/>
      <c r="N4" s="205"/>
      <c r="O4" s="259"/>
      <c r="P4" s="205"/>
      <c r="Q4" s="205"/>
      <c r="R4" s="205"/>
      <c r="S4" s="205"/>
      <c r="T4" s="205"/>
      <c r="U4" s="205"/>
      <c r="V4" s="205"/>
      <c r="W4" s="205"/>
    </row>
    <row r="5" spans="1:23" x14ac:dyDescent="0.2">
      <c r="B5" s="85"/>
      <c r="C5" s="86"/>
      <c r="D5" s="86"/>
      <c r="E5" s="86"/>
      <c r="F5" s="86"/>
      <c r="G5" s="86"/>
      <c r="H5" s="86"/>
      <c r="I5" s="86"/>
      <c r="J5" s="86"/>
      <c r="K5" s="86"/>
      <c r="L5" s="87"/>
      <c r="M5" s="87"/>
      <c r="N5" s="87"/>
      <c r="O5" s="87"/>
      <c r="P5" s="87"/>
      <c r="Q5" s="87"/>
      <c r="R5" s="87"/>
      <c r="S5" s="87"/>
      <c r="T5" s="87"/>
      <c r="U5" s="88"/>
      <c r="V5" s="209"/>
      <c r="W5" s="209"/>
    </row>
    <row r="6" spans="1:23" ht="15.75" x14ac:dyDescent="0.25">
      <c r="B6" s="94"/>
      <c r="C6" s="586" t="s">
        <v>109</v>
      </c>
      <c r="D6" s="586"/>
      <c r="E6" s="586"/>
      <c r="F6" s="586"/>
      <c r="G6" s="586"/>
      <c r="H6" s="586"/>
      <c r="I6" s="586"/>
      <c r="J6" s="582" t="s">
        <v>300</v>
      </c>
      <c r="K6" s="582"/>
      <c r="L6" s="582"/>
      <c r="M6" s="582"/>
      <c r="N6" s="582"/>
      <c r="O6" s="583" t="s">
        <v>253</v>
      </c>
      <c r="P6" s="583"/>
      <c r="Q6" s="583"/>
      <c r="R6" s="583"/>
      <c r="S6" s="583"/>
      <c r="T6" s="583"/>
      <c r="U6" s="95"/>
      <c r="V6" s="210"/>
      <c r="W6" s="210"/>
    </row>
    <row r="7" spans="1:23" ht="15.75" x14ac:dyDescent="0.25">
      <c r="B7" s="94"/>
      <c r="C7" s="89"/>
      <c r="D7" s="310"/>
      <c r="E7" s="89"/>
      <c r="F7" s="89"/>
      <c r="G7" s="89"/>
      <c r="H7" s="89"/>
      <c r="I7" s="89"/>
      <c r="J7" s="89"/>
      <c r="K7" s="89"/>
      <c r="L7" s="311"/>
      <c r="M7" s="311"/>
      <c r="N7" s="311"/>
      <c r="O7" s="311"/>
      <c r="P7" s="311"/>
      <c r="Q7" s="311"/>
      <c r="R7" s="311"/>
      <c r="S7" s="311"/>
      <c r="T7" s="311"/>
      <c r="U7" s="95"/>
      <c r="V7" s="210"/>
      <c r="W7" s="210"/>
    </row>
    <row r="8" spans="1:23" x14ac:dyDescent="0.2">
      <c r="B8" s="94"/>
      <c r="C8" s="584" t="s">
        <v>110</v>
      </c>
      <c r="D8" s="584"/>
      <c r="E8" s="584"/>
      <c r="F8" s="584"/>
      <c r="G8" s="585" t="s">
        <v>340</v>
      </c>
      <c r="H8" s="585"/>
      <c r="I8" s="312"/>
      <c r="J8" s="89"/>
      <c r="K8" s="89"/>
      <c r="L8" s="311"/>
      <c r="M8" s="311"/>
      <c r="N8" s="311"/>
      <c r="O8" s="311"/>
      <c r="P8" s="311"/>
      <c r="Q8" s="311"/>
      <c r="R8" s="311"/>
      <c r="S8" s="311"/>
      <c r="T8" s="311"/>
      <c r="U8" s="95"/>
      <c r="V8" s="210"/>
      <c r="W8" s="210"/>
    </row>
    <row r="9" spans="1:23" ht="15" thickBot="1" x14ac:dyDescent="0.25">
      <c r="B9" s="94"/>
      <c r="C9" s="89"/>
      <c r="D9" s="313"/>
      <c r="E9" s="89"/>
      <c r="F9" s="89"/>
      <c r="G9" s="89"/>
      <c r="H9" s="89"/>
      <c r="I9" s="89"/>
      <c r="J9" s="89"/>
      <c r="K9" s="89"/>
      <c r="L9" s="100"/>
      <c r="M9" s="100"/>
      <c r="N9" s="100"/>
      <c r="O9" s="100"/>
      <c r="P9" s="100"/>
      <c r="Q9" s="100"/>
      <c r="R9" s="100"/>
      <c r="S9" s="100"/>
      <c r="T9" s="100"/>
      <c r="U9" s="95"/>
      <c r="V9" s="209"/>
      <c r="W9" s="209"/>
    </row>
    <row r="10" spans="1:23" s="260" customFormat="1" ht="15" thickBot="1" x14ac:dyDescent="0.25">
      <c r="B10" s="94"/>
      <c r="C10" s="314"/>
      <c r="D10" s="315"/>
      <c r="E10" s="315"/>
      <c r="F10" s="315"/>
      <c r="G10" s="315"/>
      <c r="H10" s="315"/>
      <c r="I10" s="315"/>
      <c r="J10" s="316"/>
      <c r="K10" s="317" t="s">
        <v>97</v>
      </c>
      <c r="L10" s="580" t="s">
        <v>5</v>
      </c>
      <c r="M10" s="581"/>
      <c r="N10" s="580" t="s">
        <v>6</v>
      </c>
      <c r="O10" s="581"/>
      <c r="P10" s="580" t="s">
        <v>7</v>
      </c>
      <c r="Q10" s="581"/>
      <c r="R10" s="580" t="s">
        <v>8</v>
      </c>
      <c r="S10" s="574"/>
      <c r="T10" s="581"/>
      <c r="U10" s="95"/>
      <c r="V10" s="261"/>
      <c r="W10" s="261"/>
    </row>
    <row r="11" spans="1:23" ht="36" customHeight="1" thickBot="1" x14ac:dyDescent="0.25">
      <c r="B11" s="94"/>
      <c r="C11" s="68"/>
      <c r="D11" s="89"/>
      <c r="E11" s="89"/>
      <c r="F11" s="89"/>
      <c r="G11" s="89"/>
      <c r="H11" s="89"/>
      <c r="I11" s="89"/>
      <c r="J11" s="70"/>
      <c r="K11" s="320"/>
      <c r="L11" s="576" t="s">
        <v>301</v>
      </c>
      <c r="M11" s="578" t="s">
        <v>302</v>
      </c>
      <c r="N11" s="576" t="s">
        <v>301</v>
      </c>
      <c r="O11" s="578" t="s">
        <v>302</v>
      </c>
      <c r="P11" s="576" t="s">
        <v>301</v>
      </c>
      <c r="Q11" s="572" t="s">
        <v>302</v>
      </c>
      <c r="R11" s="574" t="s">
        <v>301</v>
      </c>
      <c r="S11" s="575"/>
      <c r="T11" s="321" t="s">
        <v>302</v>
      </c>
      <c r="U11" s="95"/>
      <c r="V11" s="209"/>
      <c r="W11" s="209"/>
    </row>
    <row r="12" spans="1:23" ht="63.75" customHeight="1" thickBot="1" x14ac:dyDescent="0.25">
      <c r="B12" s="94"/>
      <c r="C12" s="68"/>
      <c r="D12" s="89"/>
      <c r="E12" s="89"/>
      <c r="F12" s="89"/>
      <c r="G12" s="89"/>
      <c r="H12" s="89"/>
      <c r="I12" s="89"/>
      <c r="J12" s="70"/>
      <c r="K12" s="320"/>
      <c r="L12" s="577"/>
      <c r="M12" s="579"/>
      <c r="N12" s="577"/>
      <c r="O12" s="579"/>
      <c r="P12" s="577"/>
      <c r="Q12" s="573"/>
      <c r="R12" s="322" t="s">
        <v>303</v>
      </c>
      <c r="S12" s="322" t="s">
        <v>304</v>
      </c>
      <c r="T12" s="323" t="s">
        <v>305</v>
      </c>
      <c r="U12" s="95"/>
      <c r="V12" s="209"/>
      <c r="W12" s="209"/>
    </row>
    <row r="13" spans="1:23" ht="15" thickBot="1" x14ac:dyDescent="0.25">
      <c r="B13" s="94"/>
      <c r="C13" s="68"/>
      <c r="D13" s="89"/>
      <c r="E13" s="89"/>
      <c r="F13" s="89"/>
      <c r="G13" s="89"/>
      <c r="H13" s="89"/>
      <c r="I13" s="89"/>
      <c r="J13" s="70"/>
      <c r="K13" s="320"/>
      <c r="L13" s="324"/>
      <c r="M13" s="318"/>
      <c r="N13" s="322"/>
      <c r="O13" s="318"/>
      <c r="P13" s="322"/>
      <c r="Q13" s="318"/>
      <c r="R13" s="322"/>
      <c r="S13" s="325"/>
      <c r="T13" s="318"/>
      <c r="U13" s="95"/>
      <c r="V13" s="209"/>
      <c r="W13" s="209"/>
    </row>
    <row r="14" spans="1:23" x14ac:dyDescent="0.2">
      <c r="B14" s="94"/>
      <c r="C14" s="68"/>
      <c r="D14" s="326" t="s">
        <v>11</v>
      </c>
      <c r="E14" s="326"/>
      <c r="F14" s="326"/>
      <c r="G14" s="326"/>
      <c r="H14" s="89"/>
      <c r="I14" s="89"/>
      <c r="J14" s="70"/>
      <c r="K14" s="89"/>
      <c r="L14" s="327"/>
      <c r="M14" s="328"/>
      <c r="N14" s="327"/>
      <c r="O14" s="328"/>
      <c r="P14" s="327"/>
      <c r="Q14" s="328"/>
      <c r="R14" s="327"/>
      <c r="S14" s="127"/>
      <c r="T14" s="70"/>
      <c r="U14" s="95"/>
      <c r="V14" s="209"/>
      <c r="W14" s="209"/>
    </row>
    <row r="15" spans="1:23" x14ac:dyDescent="0.2">
      <c r="B15" s="94"/>
      <c r="C15" s="68"/>
      <c r="D15" s="326"/>
      <c r="E15" s="326" t="s">
        <v>12</v>
      </c>
      <c r="F15" s="326"/>
      <c r="G15" s="326"/>
      <c r="H15" s="89"/>
      <c r="I15" s="89"/>
      <c r="J15" s="70"/>
      <c r="K15" s="89"/>
      <c r="L15" s="329"/>
      <c r="M15" s="330"/>
      <c r="N15" s="329"/>
      <c r="O15" s="330"/>
      <c r="P15" s="329"/>
      <c r="Q15" s="330"/>
      <c r="R15" s="89"/>
      <c r="S15" s="89"/>
      <c r="T15" s="70"/>
      <c r="U15" s="95"/>
      <c r="V15" s="209"/>
      <c r="W15" s="209"/>
    </row>
    <row r="16" spans="1:23" x14ac:dyDescent="0.2">
      <c r="B16" s="94"/>
      <c r="C16" s="68"/>
      <c r="D16" s="89"/>
      <c r="E16" s="89"/>
      <c r="F16" s="331" t="s">
        <v>306</v>
      </c>
      <c r="G16" s="332"/>
      <c r="H16" s="89"/>
      <c r="I16" s="89"/>
      <c r="J16" s="89"/>
      <c r="K16" s="333"/>
      <c r="L16" s="334"/>
      <c r="M16" s="335"/>
      <c r="N16" s="334"/>
      <c r="O16" s="335"/>
      <c r="P16" s="334"/>
      <c r="Q16" s="335"/>
      <c r="R16" s="334"/>
      <c r="S16" s="336"/>
      <c r="T16" s="335"/>
      <c r="U16" s="95"/>
      <c r="V16" s="209"/>
      <c r="W16" s="209"/>
    </row>
    <row r="17" spans="2:23" x14ac:dyDescent="0.2">
      <c r="B17" s="94"/>
      <c r="C17" s="68"/>
      <c r="D17" s="89"/>
      <c r="E17" s="89"/>
      <c r="F17" s="331"/>
      <c r="G17" s="72" t="s">
        <v>307</v>
      </c>
      <c r="H17" s="337"/>
      <c r="I17" s="337"/>
      <c r="J17" s="337" t="s">
        <v>308</v>
      </c>
      <c r="K17" s="124" t="s">
        <v>309</v>
      </c>
      <c r="L17" s="338" t="s">
        <v>99</v>
      </c>
      <c r="M17" s="339" t="s">
        <v>310</v>
      </c>
      <c r="N17" s="338" t="s">
        <v>99</v>
      </c>
      <c r="O17" s="339" t="s">
        <v>310</v>
      </c>
      <c r="P17" s="338" t="s">
        <v>99</v>
      </c>
      <c r="Q17" s="339" t="s">
        <v>310</v>
      </c>
      <c r="R17" s="338" t="s">
        <v>99</v>
      </c>
      <c r="S17" s="352" t="s">
        <v>310</v>
      </c>
      <c r="T17" s="339" t="s">
        <v>310</v>
      </c>
      <c r="U17" s="95"/>
      <c r="V17" s="209"/>
      <c r="W17" s="209"/>
    </row>
    <row r="18" spans="2:23" x14ac:dyDescent="0.2">
      <c r="B18" s="94"/>
      <c r="C18" s="68"/>
      <c r="D18" s="89"/>
      <c r="E18" s="89"/>
      <c r="F18" s="89"/>
      <c r="G18" s="72" t="s">
        <v>311</v>
      </c>
      <c r="H18" s="337"/>
      <c r="I18" s="337"/>
      <c r="J18" s="337" t="s">
        <v>308</v>
      </c>
      <c r="K18" s="124" t="s">
        <v>309</v>
      </c>
      <c r="L18" s="338" t="s">
        <v>99</v>
      </c>
      <c r="M18" s="339" t="s">
        <v>310</v>
      </c>
      <c r="N18" s="338" t="s">
        <v>99</v>
      </c>
      <c r="O18" s="339" t="s">
        <v>310</v>
      </c>
      <c r="P18" s="338" t="s">
        <v>99</v>
      </c>
      <c r="Q18" s="339" t="s">
        <v>310</v>
      </c>
      <c r="R18" s="338" t="s">
        <v>99</v>
      </c>
      <c r="S18" s="352" t="s">
        <v>310</v>
      </c>
      <c r="T18" s="339" t="s">
        <v>310</v>
      </c>
      <c r="U18" s="95"/>
      <c r="V18" s="209"/>
      <c r="W18" s="209"/>
    </row>
    <row r="19" spans="2:23" x14ac:dyDescent="0.2">
      <c r="B19" s="94"/>
      <c r="C19" s="68"/>
      <c r="D19" s="89"/>
      <c r="E19" s="89"/>
      <c r="F19" s="331" t="s">
        <v>312</v>
      </c>
      <c r="G19" s="326"/>
      <c r="H19" s="326"/>
      <c r="I19" s="89"/>
      <c r="J19" s="89"/>
      <c r="K19" s="124"/>
      <c r="L19" s="350"/>
      <c r="M19" s="351"/>
      <c r="N19" s="350"/>
      <c r="O19" s="351"/>
      <c r="P19" s="350"/>
      <c r="Q19" s="351"/>
      <c r="R19" s="350"/>
      <c r="S19" s="352"/>
      <c r="T19" s="351"/>
      <c r="U19" s="95"/>
      <c r="V19" s="209"/>
      <c r="W19" s="209"/>
    </row>
    <row r="20" spans="2:23" x14ac:dyDescent="0.2">
      <c r="B20" s="94"/>
      <c r="C20" s="68"/>
      <c r="D20" s="89"/>
      <c r="E20" s="89"/>
      <c r="F20" s="89"/>
      <c r="G20" s="337" t="s">
        <v>313</v>
      </c>
      <c r="H20" s="343"/>
      <c r="I20" s="337"/>
      <c r="J20" s="73" t="s">
        <v>308</v>
      </c>
      <c r="K20" s="124" t="s">
        <v>98</v>
      </c>
      <c r="L20" s="338" t="s">
        <v>310</v>
      </c>
      <c r="M20" s="339" t="s">
        <v>310</v>
      </c>
      <c r="N20" s="338" t="s">
        <v>310</v>
      </c>
      <c r="O20" s="339" t="s">
        <v>310</v>
      </c>
      <c r="P20" s="338" t="s">
        <v>310</v>
      </c>
      <c r="Q20" s="339" t="s">
        <v>310</v>
      </c>
      <c r="R20" s="344" t="s">
        <v>310</v>
      </c>
      <c r="S20" s="352">
        <v>0</v>
      </c>
      <c r="T20" s="339" t="s">
        <v>310</v>
      </c>
      <c r="U20" s="95"/>
      <c r="V20" s="209"/>
      <c r="W20" s="209"/>
    </row>
    <row r="21" spans="2:23" x14ac:dyDescent="0.2">
      <c r="B21" s="94"/>
      <c r="C21" s="68"/>
      <c r="D21" s="89"/>
      <c r="E21" s="89"/>
      <c r="F21" s="89"/>
      <c r="G21" s="77" t="s">
        <v>314</v>
      </c>
      <c r="H21" s="345"/>
      <c r="I21" s="77"/>
      <c r="J21" s="346" t="s">
        <v>308</v>
      </c>
      <c r="K21" s="124" t="s">
        <v>98</v>
      </c>
      <c r="L21" s="338" t="s">
        <v>310</v>
      </c>
      <c r="M21" s="339" t="s">
        <v>310</v>
      </c>
      <c r="N21" s="338" t="s">
        <v>310</v>
      </c>
      <c r="O21" s="339" t="s">
        <v>310</v>
      </c>
      <c r="P21" s="338" t="s">
        <v>310</v>
      </c>
      <c r="Q21" s="339" t="s">
        <v>310</v>
      </c>
      <c r="R21" s="344" t="s">
        <v>310</v>
      </c>
      <c r="S21" s="352" t="s">
        <v>99</v>
      </c>
      <c r="T21" s="339" t="s">
        <v>310</v>
      </c>
      <c r="U21" s="95"/>
      <c r="V21" s="209"/>
      <c r="W21" s="209"/>
    </row>
    <row r="22" spans="2:23" x14ac:dyDescent="0.2">
      <c r="B22" s="94"/>
      <c r="C22" s="68"/>
      <c r="D22" s="89"/>
      <c r="E22" s="326" t="s">
        <v>315</v>
      </c>
      <c r="F22" s="331"/>
      <c r="G22" s="89"/>
      <c r="H22" s="89"/>
      <c r="I22" s="89"/>
      <c r="J22" s="89"/>
      <c r="K22" s="124"/>
      <c r="L22" s="350"/>
      <c r="M22" s="351"/>
      <c r="N22" s="350"/>
      <c r="O22" s="351"/>
      <c r="P22" s="350"/>
      <c r="Q22" s="351"/>
      <c r="R22" s="350"/>
      <c r="S22" s="352"/>
      <c r="T22" s="351"/>
      <c r="U22" s="95"/>
      <c r="V22" s="209"/>
      <c r="W22" s="209"/>
    </row>
    <row r="23" spans="2:23" x14ac:dyDescent="0.2">
      <c r="B23" s="94"/>
      <c r="C23" s="68"/>
      <c r="D23" s="89"/>
      <c r="E23" s="89"/>
      <c r="F23" s="331"/>
      <c r="G23" s="72" t="s">
        <v>100</v>
      </c>
      <c r="H23" s="337"/>
      <c r="I23" s="337"/>
      <c r="J23" s="73" t="s">
        <v>316</v>
      </c>
      <c r="K23" s="347" t="s">
        <v>317</v>
      </c>
      <c r="L23" s="338" t="s">
        <v>310</v>
      </c>
      <c r="M23" s="339" t="s">
        <v>310</v>
      </c>
      <c r="N23" s="338" t="s">
        <v>310</v>
      </c>
      <c r="O23" s="339" t="s">
        <v>310</v>
      </c>
      <c r="P23" s="338" t="s">
        <v>310</v>
      </c>
      <c r="Q23" s="339" t="s">
        <v>310</v>
      </c>
      <c r="R23" s="344" t="s">
        <v>310</v>
      </c>
      <c r="S23" s="352" t="s">
        <v>310</v>
      </c>
      <c r="T23" s="339" t="s">
        <v>99</v>
      </c>
      <c r="U23" s="95"/>
      <c r="V23" s="209"/>
      <c r="W23" s="209"/>
    </row>
    <row r="24" spans="2:23" x14ac:dyDescent="0.2">
      <c r="B24" s="94"/>
      <c r="C24" s="68"/>
      <c r="D24" s="89"/>
      <c r="E24" s="326" t="s">
        <v>318</v>
      </c>
      <c r="F24" s="331"/>
      <c r="G24" s="348"/>
      <c r="H24" s="349"/>
      <c r="I24" s="349"/>
      <c r="J24" s="337" t="s">
        <v>319</v>
      </c>
      <c r="K24" s="124" t="s">
        <v>320</v>
      </c>
      <c r="L24" s="566" t="s">
        <v>99</v>
      </c>
      <c r="M24" s="567"/>
      <c r="N24" s="566" t="s">
        <v>99</v>
      </c>
      <c r="O24" s="567"/>
      <c r="P24" s="566" t="s">
        <v>99</v>
      </c>
      <c r="Q24" s="567"/>
      <c r="R24" s="566" t="s">
        <v>99</v>
      </c>
      <c r="S24" s="568"/>
      <c r="T24" s="567"/>
      <c r="U24" s="95"/>
      <c r="V24" s="209"/>
      <c r="W24" s="209"/>
    </row>
    <row r="25" spans="2:23" x14ac:dyDescent="0.2">
      <c r="B25" s="94"/>
      <c r="C25" s="68"/>
      <c r="D25" s="89"/>
      <c r="E25" s="326" t="s">
        <v>321</v>
      </c>
      <c r="F25" s="332"/>
      <c r="G25" s="89"/>
      <c r="H25" s="89"/>
      <c r="I25" s="89"/>
      <c r="J25" s="70"/>
      <c r="K25" s="353"/>
      <c r="L25" s="354"/>
      <c r="M25" s="355"/>
      <c r="N25" s="354"/>
      <c r="O25" s="355"/>
      <c r="P25" s="354"/>
      <c r="Q25" s="355"/>
      <c r="R25" s="356"/>
      <c r="S25" s="356"/>
      <c r="T25" s="357"/>
      <c r="U25" s="95"/>
      <c r="V25" s="209"/>
      <c r="W25" s="209"/>
    </row>
    <row r="26" spans="2:23" x14ac:dyDescent="0.2">
      <c r="B26" s="94"/>
      <c r="C26" s="68"/>
      <c r="D26" s="89"/>
      <c r="E26" s="326"/>
      <c r="F26" s="331" t="s">
        <v>322</v>
      </c>
      <c r="G26" s="89"/>
      <c r="H26" s="89"/>
      <c r="I26" s="89"/>
      <c r="J26" s="70"/>
      <c r="K26" s="358"/>
      <c r="L26" s="359"/>
      <c r="M26" s="360"/>
      <c r="N26" s="359"/>
      <c r="O26" s="360"/>
      <c r="P26" s="359"/>
      <c r="Q26" s="360"/>
      <c r="R26" s="359"/>
      <c r="S26" s="361"/>
      <c r="T26" s="360"/>
      <c r="U26" s="95"/>
      <c r="V26" s="209"/>
      <c r="W26" s="209"/>
    </row>
    <row r="27" spans="2:23" x14ac:dyDescent="0.2">
      <c r="B27" s="94"/>
      <c r="C27" s="68"/>
      <c r="D27" s="89"/>
      <c r="E27" s="326"/>
      <c r="F27" s="332"/>
      <c r="G27" s="207" t="s">
        <v>323</v>
      </c>
      <c r="H27" s="337"/>
      <c r="I27" s="337"/>
      <c r="J27" s="73" t="s">
        <v>324</v>
      </c>
      <c r="K27" s="124" t="s">
        <v>309</v>
      </c>
      <c r="L27" s="338" t="s">
        <v>310</v>
      </c>
      <c r="M27" s="339" t="s">
        <v>310</v>
      </c>
      <c r="N27" s="338" t="s">
        <v>310</v>
      </c>
      <c r="O27" s="339" t="s">
        <v>310</v>
      </c>
      <c r="P27" s="338" t="s">
        <v>310</v>
      </c>
      <c r="Q27" s="339" t="s">
        <v>310</v>
      </c>
      <c r="R27" s="344" t="s">
        <v>310</v>
      </c>
      <c r="S27" s="362" t="s">
        <v>99</v>
      </c>
      <c r="T27" s="363" t="s">
        <v>99</v>
      </c>
      <c r="U27" s="95"/>
      <c r="V27" s="209"/>
      <c r="W27" s="209"/>
    </row>
    <row r="28" spans="2:23" x14ac:dyDescent="0.2">
      <c r="B28" s="94"/>
      <c r="C28" s="68"/>
      <c r="D28" s="89"/>
      <c r="E28" s="326"/>
      <c r="F28" s="89"/>
      <c r="G28" s="207" t="s">
        <v>325</v>
      </c>
      <c r="H28" s="337"/>
      <c r="I28" s="337"/>
      <c r="J28" s="73" t="s">
        <v>324</v>
      </c>
      <c r="K28" s="124" t="s">
        <v>309</v>
      </c>
      <c r="L28" s="338" t="s">
        <v>310</v>
      </c>
      <c r="M28" s="339" t="s">
        <v>310</v>
      </c>
      <c r="N28" s="338" t="s">
        <v>310</v>
      </c>
      <c r="O28" s="339" t="s">
        <v>310</v>
      </c>
      <c r="P28" s="338" t="s">
        <v>310</v>
      </c>
      <c r="Q28" s="339" t="s">
        <v>310</v>
      </c>
      <c r="R28" s="344" t="s">
        <v>310</v>
      </c>
      <c r="S28" s="362">
        <v>0</v>
      </c>
      <c r="T28" s="363" t="s">
        <v>99</v>
      </c>
      <c r="U28" s="95"/>
      <c r="V28" s="209"/>
      <c r="W28" s="209"/>
    </row>
    <row r="29" spans="2:23" x14ac:dyDescent="0.2">
      <c r="B29" s="94"/>
      <c r="C29" s="68"/>
      <c r="D29" s="89"/>
      <c r="E29" s="326"/>
      <c r="F29" s="89"/>
      <c r="G29" s="208" t="s">
        <v>326</v>
      </c>
      <c r="H29" s="337"/>
      <c r="I29" s="337"/>
      <c r="J29" s="73" t="s">
        <v>324</v>
      </c>
      <c r="K29" s="124" t="s">
        <v>309</v>
      </c>
      <c r="L29" s="338" t="s">
        <v>310</v>
      </c>
      <c r="M29" s="339" t="s">
        <v>310</v>
      </c>
      <c r="N29" s="338" t="s">
        <v>310</v>
      </c>
      <c r="O29" s="339" t="s">
        <v>310</v>
      </c>
      <c r="P29" s="338" t="s">
        <v>310</v>
      </c>
      <c r="Q29" s="339" t="s">
        <v>310</v>
      </c>
      <c r="R29" s="344" t="s">
        <v>310</v>
      </c>
      <c r="S29" s="362" t="s">
        <v>99</v>
      </c>
      <c r="T29" s="363" t="s">
        <v>99</v>
      </c>
      <c r="U29" s="95"/>
      <c r="V29" s="209"/>
      <c r="W29" s="209"/>
    </row>
    <row r="30" spans="2:23" x14ac:dyDescent="0.2">
      <c r="B30" s="94"/>
      <c r="C30" s="68"/>
      <c r="D30" s="89"/>
      <c r="E30" s="326"/>
      <c r="F30" s="89"/>
      <c r="G30" s="208" t="s">
        <v>327</v>
      </c>
      <c r="H30" s="337"/>
      <c r="I30" s="337"/>
      <c r="J30" s="73" t="s">
        <v>324</v>
      </c>
      <c r="K30" s="124" t="s">
        <v>309</v>
      </c>
      <c r="L30" s="338" t="s">
        <v>310</v>
      </c>
      <c r="M30" s="339" t="s">
        <v>310</v>
      </c>
      <c r="N30" s="338" t="s">
        <v>310</v>
      </c>
      <c r="O30" s="339" t="s">
        <v>310</v>
      </c>
      <c r="P30" s="338" t="s">
        <v>310</v>
      </c>
      <c r="Q30" s="339" t="s">
        <v>310</v>
      </c>
      <c r="R30" s="344" t="s">
        <v>310</v>
      </c>
      <c r="S30" s="362" t="s">
        <v>99</v>
      </c>
      <c r="T30" s="363" t="s">
        <v>99</v>
      </c>
      <c r="U30" s="95"/>
      <c r="V30" s="209"/>
      <c r="W30" s="209"/>
    </row>
    <row r="31" spans="2:23" x14ac:dyDescent="0.2">
      <c r="B31" s="94"/>
      <c r="C31" s="68"/>
      <c r="D31" s="89"/>
      <c r="E31" s="326"/>
      <c r="F31" s="331" t="s">
        <v>328</v>
      </c>
      <c r="G31" s="89"/>
      <c r="H31" s="89"/>
      <c r="I31" s="89"/>
      <c r="J31" s="70"/>
      <c r="K31" s="347"/>
      <c r="L31" s="350"/>
      <c r="M31" s="351"/>
      <c r="N31" s="350"/>
      <c r="O31" s="351"/>
      <c r="P31" s="350"/>
      <c r="Q31" s="351"/>
      <c r="R31" s="350"/>
      <c r="S31" s="352"/>
      <c r="T31" s="351"/>
      <c r="U31" s="95"/>
      <c r="V31" s="209"/>
      <c r="W31" s="209"/>
    </row>
    <row r="32" spans="2:23" x14ac:dyDescent="0.2">
      <c r="B32" s="94"/>
      <c r="C32" s="68"/>
      <c r="D32" s="89"/>
      <c r="E32" s="89"/>
      <c r="F32" s="89"/>
      <c r="G32" s="72" t="s">
        <v>87</v>
      </c>
      <c r="H32" s="337"/>
      <c r="I32" s="337"/>
      <c r="J32" s="73" t="s">
        <v>324</v>
      </c>
      <c r="K32" s="124" t="s">
        <v>309</v>
      </c>
      <c r="L32" s="338" t="s">
        <v>99</v>
      </c>
      <c r="M32" s="339" t="s">
        <v>99</v>
      </c>
      <c r="N32" s="338" t="s">
        <v>99</v>
      </c>
      <c r="O32" s="339" t="s">
        <v>99</v>
      </c>
      <c r="P32" s="338" t="s">
        <v>99</v>
      </c>
      <c r="Q32" s="339" t="s">
        <v>99</v>
      </c>
      <c r="R32" s="338" t="s">
        <v>99</v>
      </c>
      <c r="S32" s="352" t="s">
        <v>310</v>
      </c>
      <c r="T32" s="339" t="s">
        <v>99</v>
      </c>
      <c r="U32" s="95"/>
      <c r="V32" s="209"/>
      <c r="W32" s="209"/>
    </row>
    <row r="33" spans="2:23" x14ac:dyDescent="0.2">
      <c r="B33" s="94"/>
      <c r="C33" s="68"/>
      <c r="D33" s="89"/>
      <c r="E33" s="89"/>
      <c r="F33" s="89"/>
      <c r="G33" s="76" t="s">
        <v>15</v>
      </c>
      <c r="H33" s="77"/>
      <c r="I33" s="77"/>
      <c r="J33" s="346" t="s">
        <v>324</v>
      </c>
      <c r="K33" s="124" t="s">
        <v>309</v>
      </c>
      <c r="L33" s="338" t="s">
        <v>99</v>
      </c>
      <c r="M33" s="339" t="s">
        <v>99</v>
      </c>
      <c r="N33" s="338" t="s">
        <v>99</v>
      </c>
      <c r="O33" s="339" t="s">
        <v>99</v>
      </c>
      <c r="P33" s="338" t="s">
        <v>99</v>
      </c>
      <c r="Q33" s="339" t="s">
        <v>99</v>
      </c>
      <c r="R33" s="338" t="s">
        <v>99</v>
      </c>
      <c r="S33" s="352" t="s">
        <v>310</v>
      </c>
      <c r="T33" s="339" t="s">
        <v>99</v>
      </c>
      <c r="U33" s="95"/>
      <c r="V33" s="209"/>
      <c r="W33" s="209"/>
    </row>
    <row r="34" spans="2:23" x14ac:dyDescent="0.2">
      <c r="B34" s="94"/>
      <c r="C34" s="68"/>
      <c r="D34" s="89"/>
      <c r="E34" s="89"/>
      <c r="F34" s="331" t="s">
        <v>329</v>
      </c>
      <c r="G34" s="349"/>
      <c r="H34" s="349"/>
      <c r="I34" s="349"/>
      <c r="J34" s="364"/>
      <c r="K34" s="347"/>
      <c r="L34" s="350"/>
      <c r="M34" s="351"/>
      <c r="N34" s="350"/>
      <c r="O34" s="351"/>
      <c r="P34" s="350"/>
      <c r="Q34" s="351"/>
      <c r="R34" s="350"/>
      <c r="S34" s="352"/>
      <c r="T34" s="351"/>
      <c r="U34" s="95"/>
      <c r="V34" s="209"/>
      <c r="W34" s="209"/>
    </row>
    <row r="35" spans="2:23" x14ac:dyDescent="0.2">
      <c r="B35" s="94"/>
      <c r="C35" s="68"/>
      <c r="D35" s="89"/>
      <c r="E35" s="89"/>
      <c r="F35" s="332"/>
      <c r="G35" s="72" t="s">
        <v>330</v>
      </c>
      <c r="H35" s="337"/>
      <c r="I35" s="337"/>
      <c r="J35" s="73" t="s">
        <v>324</v>
      </c>
      <c r="K35" s="124" t="s">
        <v>309</v>
      </c>
      <c r="L35" s="338" t="s">
        <v>310</v>
      </c>
      <c r="M35" s="339" t="s">
        <v>310</v>
      </c>
      <c r="N35" s="338" t="s">
        <v>310</v>
      </c>
      <c r="O35" s="339" t="s">
        <v>310</v>
      </c>
      <c r="P35" s="338" t="s">
        <v>310</v>
      </c>
      <c r="Q35" s="339" t="s">
        <v>310</v>
      </c>
      <c r="R35" s="338" t="s">
        <v>99</v>
      </c>
      <c r="S35" s="352" t="s">
        <v>310</v>
      </c>
      <c r="T35" s="339" t="s">
        <v>99</v>
      </c>
      <c r="U35" s="95"/>
      <c r="V35" s="209"/>
      <c r="W35" s="209"/>
    </row>
    <row r="36" spans="2:23" x14ac:dyDescent="0.2">
      <c r="B36" s="94"/>
      <c r="C36" s="68"/>
      <c r="D36" s="89"/>
      <c r="E36" s="89"/>
      <c r="F36" s="331" t="s">
        <v>331</v>
      </c>
      <c r="G36" s="349"/>
      <c r="H36" s="349"/>
      <c r="I36" s="349"/>
      <c r="J36" s="364"/>
      <c r="K36" s="347"/>
      <c r="L36" s="350"/>
      <c r="M36" s="351"/>
      <c r="N36" s="350"/>
      <c r="O36" s="351"/>
      <c r="P36" s="350"/>
      <c r="Q36" s="351"/>
      <c r="R36" s="350"/>
      <c r="S36" s="352"/>
      <c r="T36" s="351"/>
      <c r="U36" s="95"/>
      <c r="V36" s="209"/>
      <c r="W36" s="209"/>
    </row>
    <row r="37" spans="2:23" ht="15" thickBot="1" x14ac:dyDescent="0.25">
      <c r="B37" s="94"/>
      <c r="C37" s="68"/>
      <c r="D37" s="89"/>
      <c r="E37" s="89"/>
      <c r="F37" s="332"/>
      <c r="G37" s="72" t="s">
        <v>88</v>
      </c>
      <c r="H37" s="337"/>
      <c r="I37" s="337"/>
      <c r="J37" s="73" t="s">
        <v>324</v>
      </c>
      <c r="K37" s="124" t="s">
        <v>309</v>
      </c>
      <c r="L37" s="338" t="s">
        <v>310</v>
      </c>
      <c r="M37" s="339" t="s">
        <v>310</v>
      </c>
      <c r="N37" s="338" t="s">
        <v>310</v>
      </c>
      <c r="O37" s="339" t="s">
        <v>310</v>
      </c>
      <c r="P37" s="338" t="s">
        <v>310</v>
      </c>
      <c r="Q37" s="339" t="s">
        <v>310</v>
      </c>
      <c r="R37" s="566" t="s">
        <v>99</v>
      </c>
      <c r="S37" s="568"/>
      <c r="T37" s="567"/>
      <c r="U37" s="95"/>
      <c r="V37" s="209"/>
      <c r="W37" s="209"/>
    </row>
    <row r="38" spans="2:23" ht="15" thickBot="1" x14ac:dyDescent="0.25">
      <c r="B38" s="94"/>
      <c r="C38" s="68"/>
      <c r="D38" s="89"/>
      <c r="E38" s="365"/>
      <c r="F38" s="89"/>
      <c r="G38" s="349"/>
      <c r="H38" s="349"/>
      <c r="I38" s="349"/>
      <c r="J38" s="349"/>
      <c r="K38" s="78"/>
      <c r="L38" s="368"/>
      <c r="M38" s="368"/>
      <c r="N38" s="368"/>
      <c r="O38" s="368"/>
      <c r="P38" s="368"/>
      <c r="Q38" s="368"/>
      <c r="R38" s="368"/>
      <c r="S38" s="368"/>
      <c r="T38" s="368"/>
      <c r="U38" s="95"/>
      <c r="V38" s="209"/>
      <c r="W38" s="209"/>
    </row>
    <row r="39" spans="2:23" ht="15" thickBot="1" x14ac:dyDescent="0.25">
      <c r="B39" s="94"/>
      <c r="C39" s="68"/>
      <c r="D39" s="365" t="s">
        <v>332</v>
      </c>
      <c r="E39" s="365"/>
      <c r="F39" s="89"/>
      <c r="G39" s="332"/>
      <c r="H39" s="332"/>
      <c r="I39" s="332"/>
      <c r="J39" s="73" t="s">
        <v>324</v>
      </c>
      <c r="K39" s="367" t="s">
        <v>101</v>
      </c>
      <c r="L39" s="569" t="s">
        <v>99</v>
      </c>
      <c r="M39" s="570"/>
      <c r="N39" s="569" t="s">
        <v>99</v>
      </c>
      <c r="O39" s="570"/>
      <c r="P39" s="569" t="s">
        <v>99</v>
      </c>
      <c r="Q39" s="570"/>
      <c r="R39" s="569" t="s">
        <v>99</v>
      </c>
      <c r="S39" s="571"/>
      <c r="T39" s="570"/>
      <c r="U39" s="95"/>
      <c r="V39" s="209"/>
      <c r="W39" s="209"/>
    </row>
    <row r="40" spans="2:23" ht="14.25" customHeight="1" x14ac:dyDescent="0.2">
      <c r="B40" s="94"/>
      <c r="C40" s="68"/>
      <c r="D40" s="365"/>
      <c r="E40" s="365"/>
      <c r="F40" s="89"/>
      <c r="G40" s="89"/>
      <c r="H40" s="89"/>
      <c r="I40" s="89"/>
      <c r="J40" s="89"/>
      <c r="K40" s="369"/>
      <c r="L40" s="370"/>
      <c r="M40" s="370"/>
      <c r="N40" s="370"/>
      <c r="O40" s="370"/>
      <c r="P40" s="370"/>
      <c r="Q40" s="370"/>
      <c r="R40" s="370"/>
      <c r="S40" s="370"/>
      <c r="T40" s="370"/>
      <c r="U40" s="95"/>
      <c r="V40" s="209"/>
      <c r="W40" s="209"/>
    </row>
    <row r="41" spans="2:23" ht="15" thickBot="1" x14ac:dyDescent="0.25">
      <c r="B41" s="94"/>
      <c r="C41" s="68"/>
      <c r="D41" s="365" t="s">
        <v>102</v>
      </c>
      <c r="E41" s="365"/>
      <c r="F41" s="89"/>
      <c r="G41" s="89"/>
      <c r="H41" s="89"/>
      <c r="I41" s="89"/>
      <c r="J41" s="89"/>
      <c r="K41" s="371"/>
      <c r="L41" s="372"/>
      <c r="M41" s="372"/>
      <c r="N41" s="372"/>
      <c r="O41" s="372"/>
      <c r="P41" s="372"/>
      <c r="Q41" s="372"/>
      <c r="R41" s="372"/>
      <c r="S41" s="372"/>
      <c r="T41" s="372"/>
      <c r="U41" s="95"/>
      <c r="V41" s="209"/>
      <c r="W41" s="209"/>
    </row>
    <row r="42" spans="2:23" x14ac:dyDescent="0.2">
      <c r="B42" s="94"/>
      <c r="C42" s="68"/>
      <c r="D42" s="365"/>
      <c r="E42" s="365"/>
      <c r="F42" s="89"/>
      <c r="G42" s="72" t="s">
        <v>4</v>
      </c>
      <c r="H42" s="337"/>
      <c r="I42" s="337"/>
      <c r="J42" s="73" t="s">
        <v>324</v>
      </c>
      <c r="K42" s="373" t="s">
        <v>103</v>
      </c>
      <c r="L42" s="563" t="s">
        <v>99</v>
      </c>
      <c r="M42" s="564"/>
      <c r="N42" s="563" t="s">
        <v>99</v>
      </c>
      <c r="O42" s="564"/>
      <c r="P42" s="563" t="s">
        <v>99</v>
      </c>
      <c r="Q42" s="564"/>
      <c r="R42" s="563" t="s">
        <v>99</v>
      </c>
      <c r="S42" s="565"/>
      <c r="T42" s="564"/>
      <c r="U42" s="95"/>
      <c r="V42" s="209"/>
      <c r="W42" s="209"/>
    </row>
    <row r="43" spans="2:23" x14ac:dyDescent="0.2">
      <c r="B43" s="94"/>
      <c r="C43" s="68"/>
      <c r="D43" s="365"/>
      <c r="E43" s="365"/>
      <c r="F43" s="89"/>
      <c r="G43" s="76" t="s">
        <v>104</v>
      </c>
      <c r="H43" s="77"/>
      <c r="I43" s="77"/>
      <c r="J43" s="346" t="s">
        <v>324</v>
      </c>
      <c r="K43" s="374" t="s">
        <v>105</v>
      </c>
      <c r="L43" s="566" t="s">
        <v>99</v>
      </c>
      <c r="M43" s="567"/>
      <c r="N43" s="566" t="s">
        <v>99</v>
      </c>
      <c r="O43" s="567"/>
      <c r="P43" s="566" t="s">
        <v>99</v>
      </c>
      <c r="Q43" s="567"/>
      <c r="R43" s="566" t="s">
        <v>99</v>
      </c>
      <c r="S43" s="568"/>
      <c r="T43" s="567"/>
      <c r="U43" s="95"/>
      <c r="V43" s="209"/>
      <c r="W43" s="209"/>
    </row>
    <row r="44" spans="2:23" ht="15" thickBot="1" x14ac:dyDescent="0.25">
      <c r="B44" s="94"/>
      <c r="C44" s="68"/>
      <c r="D44" s="365"/>
      <c r="E44" s="365"/>
      <c r="F44" s="89"/>
      <c r="G44" s="76" t="s">
        <v>106</v>
      </c>
      <c r="H44" s="77"/>
      <c r="I44" s="77"/>
      <c r="J44" s="346" t="s">
        <v>324</v>
      </c>
      <c r="K44" s="375" t="s">
        <v>107</v>
      </c>
      <c r="L44" s="560" t="s">
        <v>99</v>
      </c>
      <c r="M44" s="561"/>
      <c r="N44" s="560" t="s">
        <v>99</v>
      </c>
      <c r="O44" s="561"/>
      <c r="P44" s="560" t="s">
        <v>99</v>
      </c>
      <c r="Q44" s="561"/>
      <c r="R44" s="560" t="s">
        <v>99</v>
      </c>
      <c r="S44" s="562"/>
      <c r="T44" s="561"/>
      <c r="U44" s="95"/>
      <c r="V44" s="209"/>
      <c r="W44" s="209"/>
    </row>
    <row r="45" spans="2:23" ht="15" thickBot="1" x14ac:dyDescent="0.25">
      <c r="B45" s="94"/>
      <c r="C45" s="68"/>
      <c r="D45" s="365"/>
      <c r="E45" s="365"/>
      <c r="F45" s="89"/>
      <c r="G45" s="89"/>
      <c r="H45" s="89"/>
      <c r="I45" s="89"/>
      <c r="J45" s="89"/>
      <c r="K45" s="78"/>
      <c r="L45" s="368"/>
      <c r="M45" s="376"/>
      <c r="N45" s="376"/>
      <c r="O45" s="376"/>
      <c r="P45" s="376"/>
      <c r="Q45" s="376"/>
      <c r="R45" s="376"/>
      <c r="S45" s="376"/>
      <c r="T45" s="376"/>
      <c r="U45" s="95"/>
      <c r="V45" s="209"/>
      <c r="W45" s="209"/>
    </row>
    <row r="46" spans="2:23" ht="15.75" thickBot="1" x14ac:dyDescent="0.3">
      <c r="B46" s="94"/>
      <c r="C46" s="68"/>
      <c r="D46" s="377" t="s">
        <v>90</v>
      </c>
      <c r="E46" s="365"/>
      <c r="F46" s="89"/>
      <c r="G46" s="72"/>
      <c r="H46" s="337"/>
      <c r="I46" s="337"/>
      <c r="J46" s="73" t="s">
        <v>324</v>
      </c>
      <c r="K46" s="78" t="s">
        <v>333</v>
      </c>
      <c r="L46" s="378" t="s">
        <v>99</v>
      </c>
      <c r="M46" s="379" t="s">
        <v>99</v>
      </c>
      <c r="N46" s="378" t="s">
        <v>99</v>
      </c>
      <c r="O46" s="379" t="s">
        <v>99</v>
      </c>
      <c r="P46" s="378" t="s">
        <v>99</v>
      </c>
      <c r="Q46" s="379" t="s">
        <v>99</v>
      </c>
      <c r="R46" s="378" t="s">
        <v>99</v>
      </c>
      <c r="S46" s="380" t="s">
        <v>99</v>
      </c>
      <c r="T46" s="379" t="s">
        <v>99</v>
      </c>
      <c r="U46" s="95"/>
      <c r="V46" s="205"/>
      <c r="W46" s="205"/>
    </row>
    <row r="47" spans="2:23" ht="15" thickBot="1" x14ac:dyDescent="0.25">
      <c r="B47" s="94"/>
      <c r="C47" s="68"/>
      <c r="D47" s="89"/>
      <c r="E47" s="89"/>
      <c r="F47" s="89"/>
      <c r="G47" s="89"/>
      <c r="H47" s="89"/>
      <c r="I47" s="89"/>
      <c r="J47" s="89"/>
      <c r="K47" s="78"/>
      <c r="L47" s="368"/>
      <c r="M47" s="381"/>
      <c r="N47" s="376"/>
      <c r="O47" s="376"/>
      <c r="P47" s="376"/>
      <c r="Q47" s="376"/>
      <c r="R47" s="382"/>
      <c r="S47" s="382"/>
      <c r="T47" s="383"/>
      <c r="U47" s="95"/>
    </row>
    <row r="48" spans="2:23" ht="15" thickBot="1" x14ac:dyDescent="0.25">
      <c r="B48" s="94"/>
      <c r="C48" s="68"/>
      <c r="D48" s="377" t="s">
        <v>91</v>
      </c>
      <c r="E48" s="89"/>
      <c r="F48" s="89"/>
      <c r="G48" s="337"/>
      <c r="H48" s="337"/>
      <c r="I48" s="337"/>
      <c r="J48" s="73" t="s">
        <v>334</v>
      </c>
      <c r="K48" s="78" t="s">
        <v>108</v>
      </c>
      <c r="L48" s="378" t="s">
        <v>99</v>
      </c>
      <c r="M48" s="379" t="s">
        <v>99</v>
      </c>
      <c r="N48" s="378" t="s">
        <v>99</v>
      </c>
      <c r="O48" s="379" t="s">
        <v>99</v>
      </c>
      <c r="P48" s="378" t="s">
        <v>99</v>
      </c>
      <c r="Q48" s="379" t="s">
        <v>99</v>
      </c>
      <c r="R48" s="378" t="s">
        <v>310</v>
      </c>
      <c r="S48" s="380" t="s">
        <v>310</v>
      </c>
      <c r="T48" s="379" t="s">
        <v>310</v>
      </c>
      <c r="U48" s="95"/>
    </row>
    <row r="49" spans="2:21" ht="15" thickBot="1" x14ac:dyDescent="0.25">
      <c r="B49" s="94"/>
      <c r="C49" s="80"/>
      <c r="D49" s="81"/>
      <c r="E49" s="81"/>
      <c r="F49" s="81"/>
      <c r="G49" s="82"/>
      <c r="H49" s="81"/>
      <c r="I49" s="81"/>
      <c r="J49" s="81"/>
      <c r="K49" s="78"/>
      <c r="L49" s="319"/>
      <c r="M49" s="319"/>
      <c r="N49" s="319"/>
      <c r="O49" s="319"/>
      <c r="P49" s="319"/>
      <c r="Q49" s="319"/>
      <c r="R49" s="319"/>
      <c r="S49" s="319"/>
      <c r="T49" s="319"/>
      <c r="U49" s="95"/>
    </row>
    <row r="50" spans="2:21" x14ac:dyDescent="0.2">
      <c r="B50" s="96"/>
      <c r="C50" s="97"/>
      <c r="D50" s="97"/>
      <c r="E50" s="97"/>
      <c r="F50" s="97"/>
      <c r="G50" s="97"/>
      <c r="H50" s="97"/>
      <c r="I50" s="97"/>
      <c r="J50" s="97"/>
      <c r="K50" s="97"/>
      <c r="L50" s="98"/>
      <c r="M50" s="98"/>
      <c r="N50" s="98"/>
      <c r="O50" s="98"/>
      <c r="P50" s="98"/>
      <c r="Q50" s="98"/>
      <c r="R50" s="98"/>
      <c r="S50" s="98"/>
      <c r="T50" s="98"/>
      <c r="U50" s="99"/>
    </row>
  </sheetData>
  <mergeCells count="37">
    <mergeCell ref="R37:T37"/>
    <mergeCell ref="L44:M44"/>
    <mergeCell ref="N44:O44"/>
    <mergeCell ref="P44:Q44"/>
    <mergeCell ref="R44:T44"/>
    <mergeCell ref="L42:M42"/>
    <mergeCell ref="N42:O42"/>
    <mergeCell ref="P42:Q42"/>
    <mergeCell ref="R42:T42"/>
    <mergeCell ref="L43:M43"/>
    <mergeCell ref="N43:O43"/>
    <mergeCell ref="P43:Q43"/>
    <mergeCell ref="R43:T43"/>
    <mergeCell ref="L39:M39"/>
    <mergeCell ref="N39:O39"/>
    <mergeCell ref="P39:Q39"/>
    <mergeCell ref="R11:S11"/>
    <mergeCell ref="L24:M24"/>
    <mergeCell ref="N24:O24"/>
    <mergeCell ref="P24:Q24"/>
    <mergeCell ref="R24:T24"/>
    <mergeCell ref="R39:T39"/>
    <mergeCell ref="C6:I6"/>
    <mergeCell ref="C8:F8"/>
    <mergeCell ref="G8:H8"/>
    <mergeCell ref="J6:N6"/>
    <mergeCell ref="O6:T6"/>
    <mergeCell ref="L10:M10"/>
    <mergeCell ref="N10:O10"/>
    <mergeCell ref="P10:Q10"/>
    <mergeCell ref="R10:T10"/>
    <mergeCell ref="L11:L12"/>
    <mergeCell ref="M11:M12"/>
    <mergeCell ref="N11:N12"/>
    <mergeCell ref="O11:O12"/>
    <mergeCell ref="P11:P12"/>
    <mergeCell ref="Q11:Q12"/>
  </mergeCells>
  <pageMargins left="0.7" right="0.7" top="0.75" bottom="0.75" header="0.3" footer="0.3"/>
  <pageSetup paperSize="9" scale="65"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3:Q62"/>
  <sheetViews>
    <sheetView zoomScaleNormal="100" workbookViewId="0">
      <selection activeCell="A3" sqref="A3"/>
    </sheetView>
  </sheetViews>
  <sheetFormatPr baseColWidth="10" defaultColWidth="8.85546875" defaultRowHeight="15" x14ac:dyDescent="0.3"/>
  <cols>
    <col min="1" max="1" width="6.7109375" style="1" customWidth="1"/>
    <col min="2" max="2" width="49.5703125" style="1" bestFit="1" customWidth="1"/>
    <col min="3" max="3" width="16.7109375" style="218" customWidth="1"/>
    <col min="4" max="4" width="9" style="238" customWidth="1"/>
    <col min="5" max="6" width="16.7109375" style="218" customWidth="1"/>
    <col min="7" max="7" width="9" style="238" customWidth="1"/>
    <col min="8" max="9" width="16.7109375" style="218" customWidth="1"/>
    <col min="10" max="10" width="9" style="238" customWidth="1"/>
    <col min="11" max="12" width="16.7109375" style="218" customWidth="1"/>
    <col min="13" max="13" width="9" style="238" customWidth="1"/>
    <col min="14" max="15" width="16.7109375" style="218" customWidth="1"/>
    <col min="16" max="16" width="0.5703125" style="218" customWidth="1"/>
    <col min="17" max="17" width="0.85546875" style="218" hidden="1" customWidth="1"/>
    <col min="18" max="16384" width="8.85546875" style="1"/>
  </cols>
  <sheetData>
    <row r="3" spans="1:17" ht="29.45" customHeight="1" x14ac:dyDescent="0.3">
      <c r="A3" s="35" t="str">
        <f>TAB00!B51&amp;" : "&amp;TAB00!C51</f>
        <v>TAB4.3.2 : Synthèse des produits prévisionnels issus des tarifs de prélèvement 2026</v>
      </c>
      <c r="B3" s="35"/>
      <c r="C3" s="217"/>
      <c r="D3" s="236"/>
      <c r="E3" s="217"/>
      <c r="F3" s="217"/>
      <c r="G3" s="236"/>
      <c r="H3" s="217"/>
      <c r="I3" s="217"/>
      <c r="J3" s="236"/>
      <c r="K3" s="217"/>
      <c r="L3" s="217"/>
      <c r="M3" s="236"/>
      <c r="N3" s="217"/>
      <c r="O3" s="217"/>
    </row>
    <row r="5" spans="1:17" ht="25.15" customHeight="1" x14ac:dyDescent="0.3">
      <c r="B5" s="590" t="s">
        <v>0</v>
      </c>
      <c r="C5" s="216" t="s">
        <v>19</v>
      </c>
      <c r="D5" s="587" t="s">
        <v>5</v>
      </c>
      <c r="E5" s="587"/>
      <c r="F5" s="587"/>
      <c r="G5" s="587" t="s">
        <v>6</v>
      </c>
      <c r="H5" s="587"/>
      <c r="I5" s="587"/>
      <c r="J5" s="587" t="s">
        <v>7</v>
      </c>
      <c r="K5" s="587"/>
      <c r="L5" s="587"/>
      <c r="M5" s="587" t="s">
        <v>8</v>
      </c>
      <c r="N5" s="587"/>
      <c r="O5" s="587"/>
    </row>
    <row r="6" spans="1:17" s="6" customFormat="1" ht="14.45" customHeight="1" x14ac:dyDescent="0.3">
      <c r="B6" s="591"/>
      <c r="C6" s="216" t="s">
        <v>9</v>
      </c>
      <c r="D6" s="237" t="s">
        <v>42</v>
      </c>
      <c r="E6" s="216" t="s">
        <v>132</v>
      </c>
      <c r="F6" s="216" t="s">
        <v>43</v>
      </c>
      <c r="G6" s="237" t="s">
        <v>42</v>
      </c>
      <c r="H6" s="216" t="s">
        <v>132</v>
      </c>
      <c r="I6" s="216" t="s">
        <v>43</v>
      </c>
      <c r="J6" s="237" t="s">
        <v>42</v>
      </c>
      <c r="K6" s="216" t="s">
        <v>132</v>
      </c>
      <c r="L6" s="216" t="s">
        <v>43</v>
      </c>
      <c r="M6" s="237" t="s">
        <v>42</v>
      </c>
      <c r="N6" s="216" t="s">
        <v>132</v>
      </c>
      <c r="O6" s="216" t="s">
        <v>43</v>
      </c>
      <c r="P6" s="219"/>
      <c r="Q6" s="219"/>
    </row>
    <row r="7" spans="1:17" s="6" customFormat="1" ht="14.45" customHeight="1" x14ac:dyDescent="0.3">
      <c r="A7" s="588" t="s">
        <v>200</v>
      </c>
      <c r="B7" s="214" t="s">
        <v>11</v>
      </c>
      <c r="C7" s="384">
        <f>SUM(F7,I7,L7,O7)</f>
        <v>0</v>
      </c>
      <c r="D7" s="385"/>
      <c r="E7" s="384"/>
      <c r="F7" s="384">
        <f>SUM(F8,F17,F18)</f>
        <v>0</v>
      </c>
      <c r="G7" s="385"/>
      <c r="H7" s="384"/>
      <c r="I7" s="384">
        <f>SUM(I8,I17,I18)</f>
        <v>0</v>
      </c>
      <c r="J7" s="385"/>
      <c r="K7" s="384"/>
      <c r="L7" s="384">
        <f>SUM(L8,L17,L18)</f>
        <v>0</v>
      </c>
      <c r="M7" s="385"/>
      <c r="N7" s="384"/>
      <c r="O7" s="384">
        <f>SUM(O8,O17,O18)</f>
        <v>0</v>
      </c>
      <c r="P7" s="219"/>
      <c r="Q7" s="219"/>
    </row>
    <row r="8" spans="1:17" x14ac:dyDescent="0.3">
      <c r="A8" s="589"/>
      <c r="B8" s="59" t="s">
        <v>12</v>
      </c>
      <c r="C8" s="218">
        <f>SUM(F8,I8,L8,O8)</f>
        <v>0</v>
      </c>
      <c r="F8" s="218">
        <f>SUM(F9,F12)</f>
        <v>0</v>
      </c>
      <c r="I8" s="218">
        <f>SUM(I9,I15)</f>
        <v>0</v>
      </c>
      <c r="L8" s="218">
        <f>SUM(L9,L15)</f>
        <v>0</v>
      </c>
      <c r="O8" s="218">
        <f>SUM(O9,O12)</f>
        <v>0</v>
      </c>
    </row>
    <row r="9" spans="1:17" x14ac:dyDescent="0.3">
      <c r="A9" s="589"/>
      <c r="B9" s="60" t="s">
        <v>336</v>
      </c>
      <c r="C9" s="218">
        <f t="shared" ref="C9:C34" si="0">SUM(F9,I9,L9,O9)</f>
        <v>0</v>
      </c>
      <c r="F9" s="218">
        <f>SUM(F10:F11)</f>
        <v>0</v>
      </c>
      <c r="I9" s="218">
        <f>SUM(I10:I11)</f>
        <v>0</v>
      </c>
      <c r="L9" s="218">
        <f>SUM(L10:L11)</f>
        <v>0</v>
      </c>
      <c r="O9" s="218">
        <f>SUM(O10:O11)</f>
        <v>0</v>
      </c>
    </row>
    <row r="10" spans="1:17" s="129" customFormat="1" x14ac:dyDescent="0.3">
      <c r="A10" s="589"/>
      <c r="B10" s="282" t="s">
        <v>307</v>
      </c>
      <c r="C10" s="218">
        <f t="shared" si="0"/>
        <v>0</v>
      </c>
      <c r="D10" s="283">
        <f>IF('TAB4.3.1'!L17="v",0,'TAB4.3.1'!L17)</f>
        <v>0</v>
      </c>
      <c r="E10" s="281">
        <f>'TAB3.1'!F74</f>
        <v>0</v>
      </c>
      <c r="F10" s="281">
        <f>D10*E10*12</f>
        <v>0</v>
      </c>
      <c r="G10" s="283">
        <f>IF('TAB4.3.1'!N17="v",0,'TAB4.3.1'!N17)</f>
        <v>0</v>
      </c>
      <c r="H10" s="281">
        <f>'TAB3.1'!F76</f>
        <v>0</v>
      </c>
      <c r="I10" s="281">
        <f>G10*H10*12</f>
        <v>0</v>
      </c>
      <c r="J10" s="283">
        <f>IF('TAB4.3.1'!P17="v",0,'TAB4.3.1'!P17)</f>
        <v>0</v>
      </c>
      <c r="K10" s="281">
        <f>'TAB3.1'!F78</f>
        <v>0</v>
      </c>
      <c r="L10" s="281">
        <f>J10*K10*12</f>
        <v>0</v>
      </c>
      <c r="M10" s="283">
        <f>IF('TAB4.3.1'!R17="v",0,'TAB4.3.1'!R17)</f>
        <v>0</v>
      </c>
      <c r="N10" s="281">
        <f>'TAB3.1'!F80</f>
        <v>0</v>
      </c>
      <c r="O10" s="281">
        <f>M10*N10*12</f>
        <v>0</v>
      </c>
      <c r="P10" s="281"/>
      <c r="Q10" s="281"/>
    </row>
    <row r="11" spans="1:17" x14ac:dyDescent="0.3">
      <c r="A11" s="589"/>
      <c r="B11" s="215" t="s">
        <v>335</v>
      </c>
      <c r="C11" s="218">
        <f t="shared" si="0"/>
        <v>0</v>
      </c>
      <c r="D11" s="238">
        <f>IF('TAB4.3.1'!L18="v",0,'TAB4.3.1'!L18)</f>
        <v>0</v>
      </c>
      <c r="E11" s="218">
        <f>'TAB3.1'!F75</f>
        <v>0</v>
      </c>
      <c r="F11" s="218">
        <f>D11*E11*12</f>
        <v>0</v>
      </c>
      <c r="G11" s="238">
        <f>IF('TAB4.3.1'!N18="v",0,'TAB4.3.1'!N18)</f>
        <v>0</v>
      </c>
      <c r="H11" s="218">
        <f>'TAB3.1'!F77</f>
        <v>0</v>
      </c>
      <c r="I11" s="218">
        <f>G11*H11*12</f>
        <v>0</v>
      </c>
      <c r="J11" s="238">
        <f>IF('TAB4.3.1'!P18="v",0,'TAB4.3.1'!P18)</f>
        <v>0</v>
      </c>
      <c r="K11" s="218">
        <f>'TAB3.1'!F79</f>
        <v>0</v>
      </c>
      <c r="L11" s="218">
        <f>J11*K11*12</f>
        <v>0</v>
      </c>
      <c r="M11" s="238">
        <f>IF('TAB4.3.1'!R18="v",0,'TAB4.3.1'!R18)</f>
        <v>0</v>
      </c>
      <c r="N11" s="218">
        <f>'TAB3.1'!F81</f>
        <v>0</v>
      </c>
      <c r="O11" s="218">
        <f>M11*N11*12</f>
        <v>0</v>
      </c>
    </row>
    <row r="12" spans="1:17" x14ac:dyDescent="0.3">
      <c r="A12" s="589"/>
      <c r="B12" s="60" t="s">
        <v>312</v>
      </c>
      <c r="C12" s="218">
        <f t="shared" si="0"/>
        <v>0</v>
      </c>
      <c r="D12" s="199"/>
      <c r="E12" s="199"/>
      <c r="F12" s="199"/>
      <c r="G12" s="199"/>
      <c r="H12" s="199"/>
      <c r="I12" s="199"/>
      <c r="J12" s="199"/>
      <c r="K12" s="199"/>
      <c r="L12" s="199"/>
      <c r="O12" s="218">
        <f>SUM(O13:O14)</f>
        <v>0</v>
      </c>
    </row>
    <row r="13" spans="1:17" ht="27" x14ac:dyDescent="0.3">
      <c r="A13" s="589"/>
      <c r="B13" s="282" t="s">
        <v>313</v>
      </c>
      <c r="C13" s="218">
        <f t="shared" si="0"/>
        <v>0</v>
      </c>
      <c r="D13" s="199"/>
      <c r="E13" s="199"/>
      <c r="F13" s="199"/>
      <c r="G13" s="199"/>
      <c r="H13" s="199"/>
      <c r="I13" s="199"/>
      <c r="J13" s="199"/>
      <c r="K13" s="199"/>
      <c r="L13" s="199"/>
      <c r="M13" s="238">
        <f>IF('TAB4.3.1'!S20="v",0,'TAB4.3.1'!S20)</f>
        <v>0</v>
      </c>
      <c r="N13" s="27"/>
      <c r="O13" s="27"/>
    </row>
    <row r="14" spans="1:17" ht="27" x14ac:dyDescent="0.3">
      <c r="A14" s="589"/>
      <c r="B14" s="282" t="s">
        <v>314</v>
      </c>
      <c r="C14" s="218">
        <f t="shared" si="0"/>
        <v>0</v>
      </c>
      <c r="D14" s="199"/>
      <c r="E14" s="199"/>
      <c r="F14" s="199"/>
      <c r="G14" s="199"/>
      <c r="H14" s="199"/>
      <c r="I14" s="199"/>
      <c r="J14" s="199"/>
      <c r="K14" s="199"/>
      <c r="L14" s="199"/>
      <c r="M14" s="238">
        <f>IF('TAB4.3.1'!S21="v",0,'TAB4.3.1'!S21)</f>
        <v>0</v>
      </c>
      <c r="N14" s="218">
        <f>'TAB3.1'!F82</f>
        <v>0</v>
      </c>
      <c r="O14" s="218">
        <f>M14*N14</f>
        <v>0</v>
      </c>
    </row>
    <row r="15" spans="1:17" x14ac:dyDescent="0.3">
      <c r="A15" s="589"/>
      <c r="B15" s="59" t="s">
        <v>315</v>
      </c>
      <c r="C15" s="218">
        <f t="shared" si="0"/>
        <v>0</v>
      </c>
      <c r="D15" s="199"/>
      <c r="E15" s="27"/>
      <c r="F15" s="27"/>
      <c r="G15" s="199"/>
      <c r="H15" s="27"/>
      <c r="I15" s="27"/>
      <c r="J15" s="199"/>
      <c r="K15" s="27"/>
      <c r="L15" s="27"/>
      <c r="M15" s="199"/>
      <c r="N15" s="27"/>
      <c r="O15" s="27"/>
    </row>
    <row r="16" spans="1:17" x14ac:dyDescent="0.3">
      <c r="A16" s="589"/>
      <c r="B16" s="215" t="s">
        <v>100</v>
      </c>
      <c r="C16" s="218">
        <f t="shared" si="0"/>
        <v>0</v>
      </c>
      <c r="D16" s="199"/>
      <c r="E16" s="27"/>
      <c r="F16" s="27"/>
      <c r="G16" s="199"/>
      <c r="H16" s="27"/>
      <c r="I16" s="27"/>
      <c r="J16" s="199"/>
      <c r="K16" s="27"/>
      <c r="L16" s="27"/>
      <c r="M16" s="199"/>
      <c r="N16" s="27"/>
      <c r="O16" s="27"/>
    </row>
    <row r="17" spans="1:17" x14ac:dyDescent="0.3">
      <c r="A17" s="589"/>
      <c r="B17" s="59" t="s">
        <v>318</v>
      </c>
      <c r="C17" s="218">
        <f t="shared" si="0"/>
        <v>0</v>
      </c>
      <c r="D17" s="218">
        <f>IF('TAB4.3.1'!L24="v",0,'TAB4.3.1'!L24)</f>
        <v>0</v>
      </c>
      <c r="E17" s="218">
        <f>'TAB3.1'!F8</f>
        <v>0</v>
      </c>
      <c r="F17" s="218">
        <f>D17*E17</f>
        <v>0</v>
      </c>
      <c r="G17" s="218">
        <f>IF('TAB4.3.1'!N24="v",0,'TAB4.3.1'!N24)</f>
        <v>0</v>
      </c>
      <c r="H17" s="218">
        <f>'TAB3.1'!F9</f>
        <v>0</v>
      </c>
      <c r="I17" s="218">
        <f>G17*H17</f>
        <v>0</v>
      </c>
      <c r="J17" s="218">
        <f>IF('TAB4.3.1'!P24="v",0,'TAB4.3.1'!P24)</f>
        <v>0</v>
      </c>
      <c r="K17" s="218">
        <f>'TAB3.1'!F10</f>
        <v>0</v>
      </c>
      <c r="L17" s="218">
        <f>J17*K17</f>
        <v>0</v>
      </c>
      <c r="M17" s="218">
        <f>IF('TAB4.3.1'!R24="v",0,'TAB4.3.1'!R24)</f>
        <v>0</v>
      </c>
      <c r="N17" s="218">
        <f>'TAB3.1'!F11</f>
        <v>0</v>
      </c>
      <c r="O17" s="218">
        <f>M17*N17</f>
        <v>0</v>
      </c>
    </row>
    <row r="18" spans="1:17" x14ac:dyDescent="0.3">
      <c r="A18" s="589"/>
      <c r="B18" s="59" t="s">
        <v>337</v>
      </c>
      <c r="C18" s="218">
        <f t="shared" si="0"/>
        <v>0</v>
      </c>
      <c r="F18" s="218">
        <f>SUM(F23:F26)</f>
        <v>0</v>
      </c>
      <c r="I18" s="218">
        <f>SUM(I23:I26)</f>
        <v>0</v>
      </c>
      <c r="L18" s="218">
        <f>SUM(L23:L26)</f>
        <v>0</v>
      </c>
      <c r="O18" s="218">
        <f>SUM(O19:O26)</f>
        <v>0</v>
      </c>
    </row>
    <row r="19" spans="1:17" x14ac:dyDescent="0.3">
      <c r="A19" s="589"/>
      <c r="B19" s="60" t="s">
        <v>323</v>
      </c>
      <c r="C19" s="218">
        <f t="shared" si="0"/>
        <v>0</v>
      </c>
      <c r="D19" s="199"/>
      <c r="E19" s="199"/>
      <c r="F19" s="199"/>
      <c r="G19" s="199"/>
      <c r="H19" s="199"/>
      <c r="I19" s="199"/>
      <c r="J19" s="199"/>
      <c r="K19" s="199"/>
      <c r="L19" s="199"/>
      <c r="M19" s="238">
        <f>IF('TAB4.3.1'!S27="v",0,'TAB4.3.1'!S27)</f>
        <v>0</v>
      </c>
      <c r="N19" s="218">
        <f>'TAB3.1'!F42</f>
        <v>0</v>
      </c>
      <c r="O19" s="218">
        <f>M19*N19</f>
        <v>0</v>
      </c>
    </row>
    <row r="20" spans="1:17" x14ac:dyDescent="0.3">
      <c r="A20" s="589"/>
      <c r="B20" s="60" t="s">
        <v>325</v>
      </c>
      <c r="C20" s="218">
        <f t="shared" si="0"/>
        <v>0</v>
      </c>
      <c r="D20" s="199"/>
      <c r="E20" s="199"/>
      <c r="F20" s="199"/>
      <c r="G20" s="199"/>
      <c r="H20" s="199"/>
      <c r="I20" s="199"/>
      <c r="J20" s="199"/>
      <c r="K20" s="199"/>
      <c r="L20" s="199"/>
      <c r="M20" s="238">
        <f>IF('TAB4.3.1'!S28="v",0,'TAB4.3.1'!S28)</f>
        <v>0</v>
      </c>
      <c r="N20" s="218">
        <f>'TAB3.1'!F43</f>
        <v>0</v>
      </c>
      <c r="O20" s="218">
        <f t="shared" ref="O20:O22" si="1">M20*N20</f>
        <v>0</v>
      </c>
    </row>
    <row r="21" spans="1:17" x14ac:dyDescent="0.3">
      <c r="A21" s="589"/>
      <c r="B21" s="60" t="s">
        <v>326</v>
      </c>
      <c r="C21" s="218">
        <f t="shared" si="0"/>
        <v>0</v>
      </c>
      <c r="D21" s="199"/>
      <c r="E21" s="199"/>
      <c r="F21" s="199"/>
      <c r="G21" s="199"/>
      <c r="H21" s="199"/>
      <c r="I21" s="199"/>
      <c r="J21" s="199"/>
      <c r="K21" s="199"/>
      <c r="L21" s="199"/>
      <c r="M21" s="238">
        <f>IF('TAB4.3.1'!S29="v",0,'TAB4.3.1'!S29)</f>
        <v>0</v>
      </c>
      <c r="N21" s="218">
        <f>'TAB3.1'!F44</f>
        <v>0</v>
      </c>
      <c r="O21" s="218">
        <f t="shared" si="1"/>
        <v>0</v>
      </c>
    </row>
    <row r="22" spans="1:17" x14ac:dyDescent="0.3">
      <c r="A22" s="589"/>
      <c r="B22" s="60" t="s">
        <v>327</v>
      </c>
      <c r="C22" s="218">
        <f t="shared" si="0"/>
        <v>0</v>
      </c>
      <c r="D22" s="199"/>
      <c r="E22" s="199"/>
      <c r="F22" s="199"/>
      <c r="G22" s="199"/>
      <c r="H22" s="199"/>
      <c r="I22" s="199"/>
      <c r="J22" s="199"/>
      <c r="K22" s="199"/>
      <c r="L22" s="199"/>
      <c r="M22" s="238">
        <f>IF('TAB4.3.1'!S30="v",0,'TAB4.3.1'!S30)</f>
        <v>0</v>
      </c>
      <c r="N22" s="218">
        <f>'TAB3.1'!F45</f>
        <v>0</v>
      </c>
      <c r="O22" s="218">
        <f t="shared" si="1"/>
        <v>0</v>
      </c>
    </row>
    <row r="23" spans="1:17" x14ac:dyDescent="0.3">
      <c r="A23" s="589"/>
      <c r="B23" s="60" t="s">
        <v>86</v>
      </c>
      <c r="C23" s="218">
        <f t="shared" si="0"/>
        <v>0</v>
      </c>
      <c r="D23" s="199"/>
      <c r="E23" s="27"/>
      <c r="F23" s="27"/>
      <c r="G23" s="199"/>
      <c r="H23" s="27"/>
      <c r="I23" s="27"/>
      <c r="J23" s="199"/>
      <c r="K23" s="27"/>
      <c r="L23" s="27"/>
      <c r="M23" s="199"/>
      <c r="N23" s="199"/>
      <c r="O23" s="199"/>
    </row>
    <row r="24" spans="1:17" x14ac:dyDescent="0.3">
      <c r="A24" s="589"/>
      <c r="B24" s="60" t="s">
        <v>87</v>
      </c>
      <c r="C24" s="218">
        <f t="shared" si="0"/>
        <v>0</v>
      </c>
      <c r="D24" s="238">
        <f>IF('TAB4.3.1'!L32="v",0,'TAB4.3.1'!L32)</f>
        <v>0</v>
      </c>
      <c r="E24" s="218">
        <f>'TAB3.1'!F18</f>
        <v>0</v>
      </c>
      <c r="F24" s="218">
        <f t="shared" ref="F24" si="2">D24*E24</f>
        <v>0</v>
      </c>
      <c r="G24" s="238">
        <f>IF('TAB4.3.1'!N32="v",0,'TAB4.3.1'!N32)</f>
        <v>0</v>
      </c>
      <c r="H24" s="218">
        <f>'TAB3.1'!F22</f>
        <v>0</v>
      </c>
      <c r="I24" s="218">
        <f t="shared" ref="I24:I25" si="3">G24*H24</f>
        <v>0</v>
      </c>
      <c r="J24" s="238">
        <f>IF('TAB4.3.1'!P32="v",0,'TAB4.3.1'!P32)</f>
        <v>0</v>
      </c>
      <c r="K24" s="218">
        <f>'TAB3.1'!F26+'TAB3.1'!F29</f>
        <v>0</v>
      </c>
      <c r="L24" s="218">
        <f t="shared" ref="L24:L25" si="4">J24*K24</f>
        <v>0</v>
      </c>
      <c r="M24" s="238">
        <f>IF('TAB4.3.1'!R32="v",0,'TAB4.3.1'!R32)</f>
        <v>0</v>
      </c>
      <c r="N24" s="218">
        <f>'TAB3.1'!F34+'TAB3.1'!F38</f>
        <v>0</v>
      </c>
      <c r="O24" s="218">
        <f t="shared" ref="O24:O25" si="5">M24*N24</f>
        <v>0</v>
      </c>
    </row>
    <row r="25" spans="1:17" x14ac:dyDescent="0.3">
      <c r="A25" s="589"/>
      <c r="B25" s="60" t="s">
        <v>15</v>
      </c>
      <c r="C25" s="218">
        <f t="shared" si="0"/>
        <v>0</v>
      </c>
      <c r="D25" s="238">
        <f>IF('TAB4.3.1'!L33="v",0,'TAB4.3.1'!L33)</f>
        <v>0</v>
      </c>
      <c r="E25" s="218">
        <f>'TAB3.1'!F19</f>
        <v>0</v>
      </c>
      <c r="F25" s="218">
        <f>D25*E25</f>
        <v>0</v>
      </c>
      <c r="G25" s="238">
        <f>IF('TAB4.3.1'!N33="v",0,'TAB4.3.1'!N33)</f>
        <v>0</v>
      </c>
      <c r="H25" s="218">
        <f>'TAB3.1'!F23</f>
        <v>0</v>
      </c>
      <c r="I25" s="218">
        <f t="shared" si="3"/>
        <v>0</v>
      </c>
      <c r="J25" s="238">
        <f>IF('TAB4.3.1'!P33="v",0,'TAB4.3.1'!P33)</f>
        <v>0</v>
      </c>
      <c r="K25" s="218">
        <f>'TAB3.1'!F27+'TAB3.1'!F30</f>
        <v>0</v>
      </c>
      <c r="L25" s="218">
        <f t="shared" si="4"/>
        <v>0</v>
      </c>
      <c r="M25" s="238">
        <f>IF('TAB4.3.1'!R33="v",0,'TAB4.3.1'!R33)</f>
        <v>0</v>
      </c>
      <c r="N25" s="218">
        <f>'TAB3.1'!F35+'TAB3.1'!F39</f>
        <v>0</v>
      </c>
      <c r="O25" s="218">
        <f t="shared" si="5"/>
        <v>0</v>
      </c>
    </row>
    <row r="26" spans="1:17" x14ac:dyDescent="0.3">
      <c r="A26" s="589"/>
      <c r="B26" s="60" t="s">
        <v>88</v>
      </c>
      <c r="C26" s="218">
        <f t="shared" si="0"/>
        <v>0</v>
      </c>
      <c r="D26" s="199"/>
      <c r="E26" s="27"/>
      <c r="F26" s="27"/>
      <c r="G26" s="199"/>
      <c r="H26" s="27"/>
      <c r="I26" s="27"/>
      <c r="J26" s="199"/>
      <c r="K26" s="27"/>
      <c r="L26" s="27"/>
      <c r="M26" s="238">
        <f>IF('TAB4.3.1'!R37="v",0,'TAB4.3.1'!R37)</f>
        <v>0</v>
      </c>
      <c r="N26" s="218">
        <f>'TAB3.1'!F36+'TAB3.1'!F46</f>
        <v>0</v>
      </c>
      <c r="O26" s="218">
        <f>M26*N26</f>
        <v>0</v>
      </c>
    </row>
    <row r="27" spans="1:17" x14ac:dyDescent="0.3">
      <c r="A27" s="589"/>
      <c r="B27" s="214" t="s">
        <v>20</v>
      </c>
      <c r="C27" s="386">
        <f t="shared" si="0"/>
        <v>0</v>
      </c>
      <c r="D27" s="387">
        <f>IF('TAB4.3.1'!L39="v",0,'TAB4.3.1'!L39)</f>
        <v>0</v>
      </c>
      <c r="E27" s="386">
        <f>SUM(E23:E26)</f>
        <v>0</v>
      </c>
      <c r="F27" s="386">
        <f>D27*E27</f>
        <v>0</v>
      </c>
      <c r="G27" s="387">
        <f>IF('TAB4.3.1'!N39="v",0,'TAB4.3.1'!N39)</f>
        <v>0</v>
      </c>
      <c r="H27" s="386">
        <f>SUM(H23:H26)</f>
        <v>0</v>
      </c>
      <c r="I27" s="386">
        <f>G27*H27</f>
        <v>0</v>
      </c>
      <c r="J27" s="387">
        <f>IF('TAB4.3.1'!P39="v",0,'TAB4.3.1'!P39)</f>
        <v>0</v>
      </c>
      <c r="K27" s="386">
        <f>SUM(K23:K26)</f>
        <v>0</v>
      </c>
      <c r="L27" s="386">
        <f>J27*K27</f>
        <v>0</v>
      </c>
      <c r="M27" s="387">
        <f>IF('TAB4.3.1'!R39="v",0,'TAB4.3.1'!R39)</f>
        <v>0</v>
      </c>
      <c r="N27" s="386">
        <f>SUM(N19:N26)</f>
        <v>0</v>
      </c>
      <c r="O27" s="386">
        <f>M27*N27</f>
        <v>0</v>
      </c>
    </row>
    <row r="28" spans="1:17" s="6" customFormat="1" ht="14.45" customHeight="1" x14ac:dyDescent="0.3">
      <c r="A28" s="589"/>
      <c r="B28" s="214" t="s">
        <v>89</v>
      </c>
      <c r="C28" s="386">
        <f t="shared" si="0"/>
        <v>0</v>
      </c>
      <c r="D28" s="387"/>
      <c r="E28" s="386"/>
      <c r="F28" s="386">
        <f>SUM(F29:F31)</f>
        <v>0</v>
      </c>
      <c r="G28" s="387"/>
      <c r="H28" s="386"/>
      <c r="I28" s="386">
        <f>SUM(I29:I31)</f>
        <v>0</v>
      </c>
      <c r="J28" s="387"/>
      <c r="K28" s="386"/>
      <c r="L28" s="386">
        <f>SUM(L29:L31)</f>
        <v>0</v>
      </c>
      <c r="M28" s="387"/>
      <c r="N28" s="386"/>
      <c r="O28" s="386">
        <f>SUM(O29:O31)</f>
        <v>0</v>
      </c>
      <c r="P28" s="219"/>
      <c r="Q28" s="219"/>
    </row>
    <row r="29" spans="1:17" x14ac:dyDescent="0.3">
      <c r="A29" s="589"/>
      <c r="B29" s="59" t="s">
        <v>4</v>
      </c>
      <c r="C29" s="218">
        <f t="shared" si="0"/>
        <v>0</v>
      </c>
      <c r="D29" s="238">
        <f>IF('TAB4.3.1'!L42="v",0,'TAB4.3.1'!L42)</f>
        <v>0</v>
      </c>
      <c r="E29" s="218">
        <f>E27-'TAB3.1'!F65</f>
        <v>0</v>
      </c>
      <c r="F29" s="218">
        <f>D29*E29</f>
        <v>0</v>
      </c>
      <c r="G29" s="238">
        <f>IF('TAB4.3.1'!N42="v",0,'TAB4.3.1'!N42)</f>
        <v>0</v>
      </c>
      <c r="H29" s="218">
        <f>H27-'TAB3.1'!F66</f>
        <v>0</v>
      </c>
      <c r="I29" s="218">
        <f t="shared" ref="I29:I31" si="6">G29*H29</f>
        <v>0</v>
      </c>
      <c r="J29" s="238">
        <f>IF('TAB4.3.1'!P42="v",0,'TAB4.3.1'!P42)</f>
        <v>0</v>
      </c>
      <c r="K29" s="218">
        <f>K27-'TAB3.1'!F67</f>
        <v>0</v>
      </c>
      <c r="L29" s="218">
        <f t="shared" ref="L29:L31" si="7">J29*K29</f>
        <v>0</v>
      </c>
      <c r="M29" s="238">
        <f>IF('TAB4.3.1'!R42="v",0,'TAB4.3.1'!R42)</f>
        <v>0</v>
      </c>
      <c r="N29" s="218">
        <f>N27-'TAB3.1'!F68</f>
        <v>0</v>
      </c>
      <c r="O29" s="218">
        <f>M29*N29</f>
        <v>0</v>
      </c>
    </row>
    <row r="30" spans="1:17" x14ac:dyDescent="0.3">
      <c r="A30" s="589"/>
      <c r="B30" s="59" t="s">
        <v>104</v>
      </c>
      <c r="C30" s="218">
        <f>SUM(F30,I30,L30,O30)</f>
        <v>0</v>
      </c>
      <c r="D30" s="238">
        <f>IF('TAB4.3.1'!L43="v",0,'TAB4.3.1'!L43)</f>
        <v>0</v>
      </c>
      <c r="E30" s="218">
        <f>E27</f>
        <v>0</v>
      </c>
      <c r="F30" s="218">
        <f>D30*E30</f>
        <v>0</v>
      </c>
      <c r="G30" s="238">
        <f>IF('TAB4.3.1'!N43="v",0,'TAB4.3.1'!N43)</f>
        <v>0</v>
      </c>
      <c r="H30" s="218">
        <f>H27</f>
        <v>0</v>
      </c>
      <c r="I30" s="218">
        <f t="shared" si="6"/>
        <v>0</v>
      </c>
      <c r="J30" s="238">
        <f>IF('TAB4.3.1'!P43="v",0,'TAB4.3.1'!P43)</f>
        <v>0</v>
      </c>
      <c r="K30" s="218">
        <f>K27</f>
        <v>0</v>
      </c>
      <c r="L30" s="218">
        <f t="shared" si="7"/>
        <v>0</v>
      </c>
      <c r="M30" s="238">
        <f>IF('TAB4.3.1'!R43="v",0,'TAB4.3.1'!R43)</f>
        <v>0</v>
      </c>
      <c r="N30" s="218">
        <f>N27</f>
        <v>0</v>
      </c>
      <c r="O30" s="218">
        <f>M30*N30</f>
        <v>0</v>
      </c>
    </row>
    <row r="31" spans="1:17" x14ac:dyDescent="0.3">
      <c r="A31" s="589"/>
      <c r="B31" s="59" t="s">
        <v>106</v>
      </c>
      <c r="C31" s="218">
        <f t="shared" si="0"/>
        <v>0</v>
      </c>
      <c r="D31" s="238">
        <f>IF('TAB4.3.1'!L44="v",0,'TAB4.3.1'!L44)</f>
        <v>0</v>
      </c>
      <c r="E31" s="218">
        <f>E30</f>
        <v>0</v>
      </c>
      <c r="F31" s="218">
        <f>D31*E31</f>
        <v>0</v>
      </c>
      <c r="G31" s="238">
        <f>IF('TAB4.3.1'!N44="v",0,'TAB4.3.1'!N44)</f>
        <v>0</v>
      </c>
      <c r="H31" s="218">
        <f>H30</f>
        <v>0</v>
      </c>
      <c r="I31" s="218">
        <f t="shared" si="6"/>
        <v>0</v>
      </c>
      <c r="J31" s="238">
        <f>IF('TAB4.3.1'!P44="v",0,'TAB4.3.1'!P44)</f>
        <v>0</v>
      </c>
      <c r="K31" s="218">
        <f>K30</f>
        <v>0</v>
      </c>
      <c r="L31" s="218">
        <f t="shared" si="7"/>
        <v>0</v>
      </c>
      <c r="M31" s="238">
        <f>IF('TAB4.3.1'!R44="v",0,'TAB4.3.1'!R44)</f>
        <v>0</v>
      </c>
      <c r="N31" s="218">
        <f>N30</f>
        <v>0</v>
      </c>
      <c r="O31" s="218">
        <f>M31*N31</f>
        <v>0</v>
      </c>
    </row>
    <row r="32" spans="1:17" x14ac:dyDescent="0.3">
      <c r="A32" s="589"/>
      <c r="B32" s="214" t="s">
        <v>90</v>
      </c>
      <c r="C32" s="386">
        <f t="shared" si="0"/>
        <v>0</v>
      </c>
      <c r="D32" s="387">
        <f>IF('TAB4.3.1'!L46="v",0,'TAB4.3.1'!L46)</f>
        <v>0</v>
      </c>
      <c r="E32" s="386">
        <f>E31</f>
        <v>0</v>
      </c>
      <c r="F32" s="386">
        <f>D32*E32</f>
        <v>0</v>
      </c>
      <c r="G32" s="387">
        <f>IF('TAB4.3.1'!N46="v",0,'TAB4.3.1'!N46)</f>
        <v>0</v>
      </c>
      <c r="H32" s="386">
        <f>H31</f>
        <v>0</v>
      </c>
      <c r="I32" s="386">
        <f>G32*H32</f>
        <v>0</v>
      </c>
      <c r="J32" s="387">
        <f>IF('TAB4.3.1'!P46="v",0,'TAB4.3.1'!P46)</f>
        <v>0</v>
      </c>
      <c r="K32" s="386">
        <f>K31</f>
        <v>0</v>
      </c>
      <c r="L32" s="386">
        <f>J32*K32</f>
        <v>0</v>
      </c>
      <c r="M32" s="387">
        <f>IF('TAB4.3.1'!R46="v",0,'TAB4.3.1'!R46)</f>
        <v>0</v>
      </c>
      <c r="N32" s="386">
        <f>N31</f>
        <v>0</v>
      </c>
      <c r="O32" s="386">
        <f>M32*N32</f>
        <v>0</v>
      </c>
    </row>
    <row r="33" spans="1:15" x14ac:dyDescent="0.3">
      <c r="A33" s="589"/>
      <c r="B33" s="214" t="s">
        <v>91</v>
      </c>
      <c r="C33" s="386">
        <f t="shared" si="0"/>
        <v>0</v>
      </c>
      <c r="D33" s="387">
        <f>IF('TAB4.3.1'!L48="v",0,'TAB4.3.1'!L48)</f>
        <v>0</v>
      </c>
      <c r="E33" s="386">
        <f>'TAB3.1'!F87</f>
        <v>0</v>
      </c>
      <c r="F33" s="386">
        <f>D33*E33</f>
        <v>0</v>
      </c>
      <c r="G33" s="387">
        <f>IF('TAB4.3.1'!N48="v",0,'TAB4.3.1'!N48)</f>
        <v>0</v>
      </c>
      <c r="H33" s="386">
        <f>'TAB3.1'!F88</f>
        <v>0</v>
      </c>
      <c r="I33" s="386">
        <f>G33*H33</f>
        <v>0</v>
      </c>
      <c r="J33" s="387">
        <f>IF('TAB4.3.1'!P48="v",0,'TAB4.3.1'!P48)</f>
        <v>0</v>
      </c>
      <c r="K33" s="386">
        <f>'TAB3.1'!F89</f>
        <v>0</v>
      </c>
      <c r="L33" s="386">
        <f>J33*K33</f>
        <v>0</v>
      </c>
      <c r="M33" s="388"/>
      <c r="N33" s="388"/>
      <c r="O33" s="388"/>
    </row>
    <row r="34" spans="1:15" x14ac:dyDescent="0.3">
      <c r="A34" s="589"/>
      <c r="B34" s="212" t="s">
        <v>19</v>
      </c>
      <c r="C34" s="183">
        <f t="shared" si="0"/>
        <v>0</v>
      </c>
      <c r="D34" s="239"/>
      <c r="E34" s="183"/>
      <c r="F34" s="183">
        <f>SUM(F7,F27,F28,F32,F33)</f>
        <v>0</v>
      </c>
      <c r="G34" s="239"/>
      <c r="H34" s="183"/>
      <c r="I34" s="183">
        <f>SUM(I7,I27,I28,I32,I33)</f>
        <v>0</v>
      </c>
      <c r="J34" s="239"/>
      <c r="K34" s="183"/>
      <c r="L34" s="183">
        <f>SUM(L7,L27,L28,L32,L33)</f>
        <v>0</v>
      </c>
      <c r="M34" s="239"/>
      <c r="N34" s="183"/>
      <c r="O34" s="183">
        <f>SUM(O7,O27,O28,O32,O33)</f>
        <v>0</v>
      </c>
    </row>
    <row r="35" spans="1:15" x14ac:dyDescent="0.3">
      <c r="A35" s="588" t="s">
        <v>201</v>
      </c>
      <c r="B35" s="214" t="s">
        <v>11</v>
      </c>
      <c r="C35" s="384">
        <f>SUM(F35,I35,L35,O35)</f>
        <v>0</v>
      </c>
      <c r="D35" s="385"/>
      <c r="E35" s="384"/>
      <c r="F35" s="384">
        <f>SUM(F43,F45,F46)</f>
        <v>0</v>
      </c>
      <c r="G35" s="385"/>
      <c r="H35" s="384"/>
      <c r="I35" s="384">
        <f>SUM(I43,I45,I46)</f>
        <v>0</v>
      </c>
      <c r="J35" s="385"/>
      <c r="K35" s="384"/>
      <c r="L35" s="384">
        <f>SUM(L43,L45,L46)</f>
        <v>0</v>
      </c>
      <c r="M35" s="385"/>
      <c r="N35" s="384"/>
      <c r="O35" s="384">
        <f>SUM(O43,O45,O46)</f>
        <v>0</v>
      </c>
    </row>
    <row r="36" spans="1:15" x14ac:dyDescent="0.3">
      <c r="A36" s="589"/>
      <c r="B36" s="59" t="s">
        <v>12</v>
      </c>
      <c r="C36" s="218">
        <f>SUM(F36,I36,L36,O36)</f>
        <v>0</v>
      </c>
      <c r="D36" s="199"/>
      <c r="E36" s="27"/>
      <c r="F36" s="27"/>
      <c r="G36" s="199"/>
      <c r="H36" s="27"/>
      <c r="I36" s="27"/>
      <c r="J36" s="199"/>
      <c r="K36" s="27"/>
      <c r="L36" s="27"/>
      <c r="M36" s="27"/>
      <c r="N36" s="27"/>
      <c r="O36" s="27"/>
    </row>
    <row r="37" spans="1:15" x14ac:dyDescent="0.3">
      <c r="A37" s="589"/>
      <c r="B37" s="60" t="s">
        <v>336</v>
      </c>
      <c r="C37" s="218">
        <f t="shared" ref="C37:C61" si="8">SUM(F37,I37,L37,O37)</f>
        <v>0</v>
      </c>
      <c r="D37" s="199"/>
      <c r="E37" s="27"/>
      <c r="F37" s="27"/>
      <c r="G37" s="199"/>
      <c r="H37" s="27"/>
      <c r="I37" s="27"/>
      <c r="J37" s="199"/>
      <c r="K37" s="27"/>
      <c r="L37" s="27"/>
      <c r="M37" s="199"/>
      <c r="N37" s="27"/>
      <c r="O37" s="27"/>
    </row>
    <row r="38" spans="1:15" x14ac:dyDescent="0.3">
      <c r="A38" s="589"/>
      <c r="B38" s="282" t="s">
        <v>307</v>
      </c>
      <c r="C38" s="218">
        <f t="shared" si="8"/>
        <v>0</v>
      </c>
      <c r="D38" s="199"/>
      <c r="E38" s="27"/>
      <c r="F38" s="27"/>
      <c r="G38" s="199"/>
      <c r="H38" s="27"/>
      <c r="I38" s="27"/>
      <c r="J38" s="199"/>
      <c r="K38" s="27"/>
      <c r="L38" s="27"/>
      <c r="M38" s="199"/>
      <c r="N38" s="27"/>
      <c r="O38" s="27"/>
    </row>
    <row r="39" spans="1:15" x14ac:dyDescent="0.3">
      <c r="A39" s="589"/>
      <c r="B39" s="215" t="s">
        <v>335</v>
      </c>
      <c r="C39" s="218">
        <f t="shared" si="8"/>
        <v>0</v>
      </c>
      <c r="D39" s="199"/>
      <c r="E39" s="27"/>
      <c r="F39" s="27"/>
      <c r="G39" s="199"/>
      <c r="H39" s="27"/>
      <c r="I39" s="27"/>
      <c r="J39" s="199"/>
      <c r="K39" s="27"/>
      <c r="L39" s="27"/>
      <c r="M39" s="199"/>
      <c r="N39" s="27"/>
      <c r="O39" s="27"/>
    </row>
    <row r="40" spans="1:15" x14ac:dyDescent="0.3">
      <c r="A40" s="589"/>
      <c r="B40" s="60" t="s">
        <v>312</v>
      </c>
      <c r="C40" s="218">
        <f t="shared" si="8"/>
        <v>0</v>
      </c>
      <c r="D40" s="199"/>
      <c r="E40" s="27"/>
      <c r="F40" s="27"/>
      <c r="G40" s="199"/>
      <c r="H40" s="27"/>
      <c r="I40" s="27"/>
      <c r="J40" s="199"/>
      <c r="K40" s="27"/>
      <c r="L40" s="27"/>
      <c r="M40" s="199"/>
      <c r="N40" s="27"/>
      <c r="O40" s="27"/>
    </row>
    <row r="41" spans="1:15" ht="27" x14ac:dyDescent="0.3">
      <c r="A41" s="589"/>
      <c r="B41" s="282" t="s">
        <v>313</v>
      </c>
      <c r="C41" s="218">
        <f t="shared" si="8"/>
        <v>0</v>
      </c>
      <c r="D41" s="199"/>
      <c r="E41" s="27"/>
      <c r="F41" s="27"/>
      <c r="G41" s="199"/>
      <c r="H41" s="27"/>
      <c r="I41" s="27"/>
      <c r="J41" s="199"/>
      <c r="K41" s="27"/>
      <c r="L41" s="27"/>
      <c r="M41" s="199"/>
      <c r="N41" s="27"/>
      <c r="O41" s="27"/>
    </row>
    <row r="42" spans="1:15" ht="27" x14ac:dyDescent="0.3">
      <c r="A42" s="589"/>
      <c r="B42" s="282" t="s">
        <v>314</v>
      </c>
      <c r="C42" s="218">
        <f t="shared" si="8"/>
        <v>0</v>
      </c>
      <c r="D42" s="199"/>
      <c r="E42" s="27"/>
      <c r="F42" s="27"/>
      <c r="G42" s="199"/>
      <c r="H42" s="27"/>
      <c r="I42" s="27"/>
      <c r="J42" s="199"/>
      <c r="K42" s="27"/>
      <c r="L42" s="27"/>
      <c r="M42" s="199"/>
      <c r="N42" s="27"/>
      <c r="O42" s="27"/>
    </row>
    <row r="43" spans="1:15" x14ac:dyDescent="0.3">
      <c r="A43" s="589"/>
      <c r="B43" s="59" t="s">
        <v>315</v>
      </c>
      <c r="C43" s="218">
        <f t="shared" si="8"/>
        <v>0</v>
      </c>
      <c r="D43" s="199"/>
      <c r="E43" s="27"/>
      <c r="F43" s="27"/>
      <c r="G43" s="199"/>
      <c r="H43" s="27"/>
      <c r="I43" s="27"/>
      <c r="J43" s="199"/>
      <c r="K43" s="27"/>
      <c r="L43" s="27"/>
      <c r="O43" s="218">
        <f>O44</f>
        <v>0</v>
      </c>
    </row>
    <row r="44" spans="1:15" x14ac:dyDescent="0.3">
      <c r="A44" s="589"/>
      <c r="B44" s="215" t="s">
        <v>100</v>
      </c>
      <c r="C44" s="218">
        <f t="shared" si="8"/>
        <v>0</v>
      </c>
      <c r="D44" s="199"/>
      <c r="E44" s="27"/>
      <c r="F44" s="27"/>
      <c r="G44" s="199"/>
      <c r="H44" s="27"/>
      <c r="I44" s="27"/>
      <c r="J44" s="199"/>
      <c r="K44" s="27"/>
      <c r="L44" s="27"/>
      <c r="M44" s="238">
        <f>IF('TAB4.3.1'!T23="v",0,'TAB4.3.1'!T23)</f>
        <v>0</v>
      </c>
      <c r="N44" s="218">
        <f>'TAB3.2'!F82</f>
        <v>0</v>
      </c>
      <c r="O44" s="218">
        <f>M44*N44</f>
        <v>0</v>
      </c>
    </row>
    <row r="45" spans="1:15" x14ac:dyDescent="0.3">
      <c r="A45" s="589"/>
      <c r="B45" s="59" t="s">
        <v>318</v>
      </c>
      <c r="C45" s="218">
        <f t="shared" si="8"/>
        <v>0</v>
      </c>
      <c r="D45" s="218">
        <f>IF('TAB4.3.1'!L24="v",0,'TAB4.3.1'!L24)</f>
        <v>0</v>
      </c>
      <c r="E45" s="218">
        <f>'TAB3.2'!F8</f>
        <v>0</v>
      </c>
      <c r="F45" s="218">
        <f>D45*E45</f>
        <v>0</v>
      </c>
      <c r="G45" s="218">
        <f>IF('TAB4.3.1'!N24="v",0,'TAB4.3.1'!N24)</f>
        <v>0</v>
      </c>
      <c r="H45" s="218">
        <f>'TAB3.2'!F9</f>
        <v>0</v>
      </c>
      <c r="I45" s="218">
        <f>G45*H45</f>
        <v>0</v>
      </c>
      <c r="J45" s="218">
        <f>IF('TAB4.3.1'!P24="v",0,'TAB4.3.1'!P24)</f>
        <v>0</v>
      </c>
      <c r="K45" s="218">
        <f>'TAB3.2'!F10</f>
        <v>0</v>
      </c>
      <c r="L45" s="218">
        <f>J45*K45</f>
        <v>0</v>
      </c>
      <c r="M45" s="218">
        <f>IF('TAB4.3.1'!R24="v",0,'TAB4.3.1'!R24)</f>
        <v>0</v>
      </c>
      <c r="N45" s="218">
        <f>'TAB3.2'!F11</f>
        <v>0</v>
      </c>
      <c r="O45" s="218">
        <f>M45*N45</f>
        <v>0</v>
      </c>
    </row>
    <row r="46" spans="1:15" x14ac:dyDescent="0.3">
      <c r="A46" s="589"/>
      <c r="B46" s="59" t="s">
        <v>337</v>
      </c>
      <c r="C46" s="218">
        <f t="shared" si="8"/>
        <v>0</v>
      </c>
      <c r="F46" s="218">
        <f>SUM(F51:F54)</f>
        <v>0</v>
      </c>
      <c r="I46" s="218">
        <f>SUM(I51:I54)</f>
        <v>0</v>
      </c>
      <c r="L46" s="218">
        <f>SUM(L51:L54)</f>
        <v>0</v>
      </c>
      <c r="O46" s="218">
        <f>SUM(O47:O54)</f>
        <v>0</v>
      </c>
    </row>
    <row r="47" spans="1:15" x14ac:dyDescent="0.3">
      <c r="A47" s="589"/>
      <c r="B47" s="60" t="s">
        <v>323</v>
      </c>
      <c r="C47" s="218">
        <f t="shared" si="8"/>
        <v>0</v>
      </c>
      <c r="D47" s="199"/>
      <c r="E47" s="199"/>
      <c r="F47" s="199"/>
      <c r="G47" s="199"/>
      <c r="H47" s="199"/>
      <c r="I47" s="199"/>
      <c r="J47" s="199"/>
      <c r="K47" s="199"/>
      <c r="L47" s="199"/>
      <c r="M47" s="238">
        <f>IF('TAB4.3.1'!T27="v",0,'TAB4.3.1'!T27)</f>
        <v>0</v>
      </c>
      <c r="N47" s="218">
        <f>'TAB3.2'!F39</f>
        <v>0</v>
      </c>
      <c r="O47" s="218">
        <f t="shared" ref="O47:O54" si="9">M47*N47</f>
        <v>0</v>
      </c>
    </row>
    <row r="48" spans="1:15" x14ac:dyDescent="0.3">
      <c r="A48" s="589"/>
      <c r="B48" s="60" t="s">
        <v>325</v>
      </c>
      <c r="C48" s="218">
        <f t="shared" si="8"/>
        <v>0</v>
      </c>
      <c r="D48" s="199"/>
      <c r="E48" s="199"/>
      <c r="F48" s="199"/>
      <c r="G48" s="199"/>
      <c r="H48" s="199"/>
      <c r="I48" s="199"/>
      <c r="J48" s="199"/>
      <c r="K48" s="199"/>
      <c r="L48" s="199"/>
      <c r="M48" s="238">
        <f>IF('TAB4.3.1'!T28="v",0,'TAB4.3.1'!T28)</f>
        <v>0</v>
      </c>
      <c r="N48" s="218">
        <f>'TAB3.2'!F40</f>
        <v>0</v>
      </c>
      <c r="O48" s="218">
        <f t="shared" si="9"/>
        <v>0</v>
      </c>
    </row>
    <row r="49" spans="1:15" x14ac:dyDescent="0.3">
      <c r="A49" s="589"/>
      <c r="B49" s="60" t="s">
        <v>326</v>
      </c>
      <c r="C49" s="218">
        <f t="shared" si="8"/>
        <v>0</v>
      </c>
      <c r="D49" s="199"/>
      <c r="E49" s="199"/>
      <c r="F49" s="199"/>
      <c r="G49" s="199"/>
      <c r="H49" s="199"/>
      <c r="I49" s="199"/>
      <c r="J49" s="199"/>
      <c r="K49" s="199"/>
      <c r="L49" s="199"/>
      <c r="M49" s="238">
        <f>IF('TAB4.3.1'!T29="v",0,'TAB4.3.1'!T29)</f>
        <v>0</v>
      </c>
      <c r="N49" s="218">
        <f>'TAB3.2'!F41</f>
        <v>0</v>
      </c>
      <c r="O49" s="218">
        <f t="shared" si="9"/>
        <v>0</v>
      </c>
    </row>
    <row r="50" spans="1:15" x14ac:dyDescent="0.3">
      <c r="A50" s="589"/>
      <c r="B50" s="60" t="s">
        <v>327</v>
      </c>
      <c r="C50" s="218">
        <f t="shared" si="8"/>
        <v>0</v>
      </c>
      <c r="D50" s="199"/>
      <c r="E50" s="199"/>
      <c r="F50" s="199"/>
      <c r="G50" s="199"/>
      <c r="H50" s="199"/>
      <c r="I50" s="199"/>
      <c r="J50" s="199"/>
      <c r="K50" s="199"/>
      <c r="L50" s="199"/>
      <c r="M50" s="238">
        <f>IF('TAB4.3.1'!T30="v",0,'TAB4.3.1'!T30)</f>
        <v>0</v>
      </c>
      <c r="N50" s="218">
        <f>'TAB3.2'!F42</f>
        <v>0</v>
      </c>
      <c r="O50" s="218">
        <f t="shared" si="9"/>
        <v>0</v>
      </c>
    </row>
    <row r="51" spans="1:15" x14ac:dyDescent="0.3">
      <c r="A51" s="589"/>
      <c r="B51" s="60" t="s">
        <v>86</v>
      </c>
      <c r="C51" s="218">
        <f t="shared" si="8"/>
        <v>0</v>
      </c>
      <c r="D51" s="199"/>
      <c r="E51" s="27"/>
      <c r="F51" s="27"/>
      <c r="G51" s="199"/>
      <c r="H51" s="27"/>
      <c r="I51" s="27"/>
      <c r="J51" s="199"/>
      <c r="K51" s="27"/>
      <c r="L51" s="27"/>
      <c r="M51" s="238">
        <f>IF('TAB4.3.1'!T35="v",0,'TAB4.3.1'!T35)</f>
        <v>0</v>
      </c>
      <c r="N51" s="218">
        <f>'TAB3.2'!F43</f>
        <v>0</v>
      </c>
      <c r="O51" s="218">
        <f t="shared" si="9"/>
        <v>0</v>
      </c>
    </row>
    <row r="52" spans="1:15" x14ac:dyDescent="0.3">
      <c r="A52" s="589"/>
      <c r="B52" s="60" t="s">
        <v>87</v>
      </c>
      <c r="C52" s="218">
        <f t="shared" si="8"/>
        <v>0</v>
      </c>
      <c r="D52" s="238">
        <f>IF('TAB4.3.1'!M32="v",0,'TAB4.3.1'!M32)</f>
        <v>0</v>
      </c>
      <c r="E52" s="218">
        <f>'TAB3.2'!F18</f>
        <v>0</v>
      </c>
      <c r="F52" s="218">
        <f t="shared" ref="F52:F53" si="10">D52*E52</f>
        <v>0</v>
      </c>
      <c r="G52" s="238">
        <f>IF('TAB4.3.1'!O32="v",0,'TAB4.3.1'!O32)</f>
        <v>0</v>
      </c>
      <c r="H52" s="218">
        <f>'TAB3.2'!F24</f>
        <v>0</v>
      </c>
      <c r="I52" s="218">
        <f t="shared" ref="I52:I53" si="11">G52*H52</f>
        <v>0</v>
      </c>
      <c r="J52" s="238">
        <f>IF('TAB4.3.1'!Q32="v",0,'TAB4.3.1'!Q32)</f>
        <v>0</v>
      </c>
      <c r="K52" s="218">
        <f>'TAB3.2'!F30+'TAB3.2'!F34</f>
        <v>0</v>
      </c>
      <c r="L52" s="218">
        <f t="shared" ref="L52" si="12">J52*K52</f>
        <v>0</v>
      </c>
      <c r="M52" s="238">
        <f>IF('TAB4.3.1'!T32="v",0,'TAB4.3.1'!T32)</f>
        <v>0</v>
      </c>
      <c r="N52" s="218">
        <f>'TAB3.2'!F44+'TAB3.2'!F49</f>
        <v>0</v>
      </c>
      <c r="O52" s="218">
        <f t="shared" si="9"/>
        <v>0</v>
      </c>
    </row>
    <row r="53" spans="1:15" x14ac:dyDescent="0.3">
      <c r="A53" s="589"/>
      <c r="B53" s="60" t="s">
        <v>15</v>
      </c>
      <c r="C53" s="218">
        <f t="shared" si="8"/>
        <v>0</v>
      </c>
      <c r="D53" s="238">
        <f>IF('TAB4.3.1'!M33="v",0,'TAB4.3.1'!M33)</f>
        <v>0</v>
      </c>
      <c r="E53" s="218">
        <f>'TAB3.2'!F19</f>
        <v>0</v>
      </c>
      <c r="F53" s="218">
        <f t="shared" si="10"/>
        <v>0</v>
      </c>
      <c r="G53" s="238">
        <f>IF('TAB4.3.1'!O33="v",0,'TAB4.3.1'!O33)</f>
        <v>0</v>
      </c>
      <c r="H53" s="218">
        <f>'TAB3.2'!F25</f>
        <v>0</v>
      </c>
      <c r="I53" s="218">
        <f t="shared" si="11"/>
        <v>0</v>
      </c>
      <c r="J53" s="238">
        <f>IF('TAB4.3.1'!Q33="v",0,'TAB4.3.1'!Q33)</f>
        <v>0</v>
      </c>
      <c r="K53" s="218">
        <f>'TAB3.2'!F31+'TAB3.2'!F35</f>
        <v>0</v>
      </c>
      <c r="L53" s="218">
        <f>J53*K53</f>
        <v>0</v>
      </c>
      <c r="M53" s="238">
        <f>IF('TAB4.3.1'!T33="v",0,'TAB4.3.1'!T33)</f>
        <v>0</v>
      </c>
      <c r="N53" s="218">
        <f>'TAB3.2'!F45+'TAB3.2'!F50</f>
        <v>0</v>
      </c>
      <c r="O53" s="218">
        <f t="shared" si="9"/>
        <v>0</v>
      </c>
    </row>
    <row r="54" spans="1:15" x14ac:dyDescent="0.3">
      <c r="A54" s="589"/>
      <c r="B54" s="60" t="s">
        <v>88</v>
      </c>
      <c r="C54" s="218">
        <f t="shared" si="8"/>
        <v>0</v>
      </c>
      <c r="D54" s="199"/>
      <c r="E54" s="27"/>
      <c r="F54" s="27"/>
      <c r="G54" s="199"/>
      <c r="H54" s="27"/>
      <c r="I54" s="27"/>
      <c r="J54" s="199"/>
      <c r="K54" s="27"/>
      <c r="L54" s="27"/>
      <c r="M54" s="238">
        <f>IF('TAB4.3.1'!R37="v",0,'TAB4.3.1'!R37)</f>
        <v>0</v>
      </c>
      <c r="N54" s="218">
        <f>'TAB3.2'!F46</f>
        <v>0</v>
      </c>
      <c r="O54" s="218">
        <f t="shared" si="9"/>
        <v>0</v>
      </c>
    </row>
    <row r="55" spans="1:15" x14ac:dyDescent="0.3">
      <c r="A55" s="589"/>
      <c r="B55" s="214" t="s">
        <v>20</v>
      </c>
      <c r="C55" s="386">
        <f t="shared" si="8"/>
        <v>0</v>
      </c>
      <c r="D55" s="387">
        <f>IF('TAB4.3.1'!L39="v",0,'TAB4.3.1'!L39)</f>
        <v>0</v>
      </c>
      <c r="E55" s="386">
        <f>SUM(E51:E54)</f>
        <v>0</v>
      </c>
      <c r="F55" s="386">
        <f>D55*E55</f>
        <v>0</v>
      </c>
      <c r="G55" s="387">
        <f>IF('TAB4.3.1'!N39="v",0,'TAB4.3.1'!N39)</f>
        <v>0</v>
      </c>
      <c r="H55" s="386">
        <f>SUM(H51:H54)</f>
        <v>0</v>
      </c>
      <c r="I55" s="386">
        <f>G55*H55</f>
        <v>0</v>
      </c>
      <c r="J55" s="387">
        <f>IF('TAB4.3.1'!P39="v",0,'TAB4.3.1'!P39)</f>
        <v>0</v>
      </c>
      <c r="K55" s="386">
        <f>SUM(K51:K54)</f>
        <v>0</v>
      </c>
      <c r="L55" s="386">
        <f>J55*K55</f>
        <v>0</v>
      </c>
      <c r="M55" s="387">
        <f>IF('TAB4.3.1'!R39="v",0,'TAB4.3.1'!R39)</f>
        <v>0</v>
      </c>
      <c r="N55" s="386">
        <f>SUM(N47:N54)</f>
        <v>0</v>
      </c>
      <c r="O55" s="386">
        <f>M55*N55</f>
        <v>0</v>
      </c>
    </row>
    <row r="56" spans="1:15" x14ac:dyDescent="0.3">
      <c r="A56" s="589"/>
      <c r="B56" s="214" t="s">
        <v>89</v>
      </c>
      <c r="C56" s="386">
        <f t="shared" si="8"/>
        <v>0</v>
      </c>
      <c r="D56" s="387"/>
      <c r="E56" s="386"/>
      <c r="F56" s="386">
        <f>SUM(F57:F59)</f>
        <v>0</v>
      </c>
      <c r="G56" s="387"/>
      <c r="H56" s="386"/>
      <c r="I56" s="386">
        <f>SUM(I57:I59)</f>
        <v>0</v>
      </c>
      <c r="J56" s="387"/>
      <c r="K56" s="386"/>
      <c r="L56" s="386">
        <f>SUM(L57:L59)</f>
        <v>0</v>
      </c>
      <c r="M56" s="387"/>
      <c r="N56" s="386"/>
      <c r="O56" s="386">
        <f>SUM(O57:O59)</f>
        <v>0</v>
      </c>
    </row>
    <row r="57" spans="1:15" x14ac:dyDescent="0.3">
      <c r="A57" s="589"/>
      <c r="B57" s="59" t="s">
        <v>4</v>
      </c>
      <c r="C57" s="218">
        <f t="shared" si="8"/>
        <v>0</v>
      </c>
      <c r="D57" s="238">
        <f>IF('TAB4.3.1'!L42="v",0,'TAB4.3.1'!L42)</f>
        <v>0</v>
      </c>
      <c r="E57" s="218">
        <f>E55-'TAB3.2'!F73</f>
        <v>0</v>
      </c>
      <c r="F57" s="218">
        <f>D57*E57</f>
        <v>0</v>
      </c>
      <c r="G57" s="238">
        <f>IF('TAB4.3.1'!N42="v",0,'TAB4.3.1'!N42)</f>
        <v>0</v>
      </c>
      <c r="H57" s="218">
        <f>H55-'TAB3.2'!F74</f>
        <v>0</v>
      </c>
      <c r="I57" s="218">
        <f>G57*H57</f>
        <v>0</v>
      </c>
      <c r="J57" s="238">
        <f>IF('TAB4.3.1'!P42="v",0,'TAB4.3.1'!P42)</f>
        <v>0</v>
      </c>
      <c r="K57" s="218">
        <f>K55-'TAB3.2'!F75</f>
        <v>0</v>
      </c>
      <c r="L57" s="218">
        <f>J57*K57</f>
        <v>0</v>
      </c>
      <c r="M57" s="238">
        <f>IF('TAB4.3.1'!R42="v",0,'TAB4.3.1'!R42)</f>
        <v>0</v>
      </c>
      <c r="N57" s="218">
        <f>N55-'TAB3.2'!F76</f>
        <v>0</v>
      </c>
      <c r="O57" s="218">
        <f>M57*N57</f>
        <v>0</v>
      </c>
    </row>
    <row r="58" spans="1:15" x14ac:dyDescent="0.3">
      <c r="A58" s="589"/>
      <c r="B58" s="59" t="s">
        <v>104</v>
      </c>
      <c r="C58" s="218">
        <f t="shared" si="8"/>
        <v>0</v>
      </c>
      <c r="D58" s="238">
        <f>IF('TAB4.3.1'!L43="v",0,'TAB4.3.1'!L43)</f>
        <v>0</v>
      </c>
      <c r="E58" s="218">
        <f>E55</f>
        <v>0</v>
      </c>
      <c r="F58" s="218">
        <f>D58*E58</f>
        <v>0</v>
      </c>
      <c r="G58" s="238">
        <f>IF('TAB4.3.1'!N43="v",0,'TAB4.3.1'!N43)</f>
        <v>0</v>
      </c>
      <c r="H58" s="218">
        <f>H55</f>
        <v>0</v>
      </c>
      <c r="I58" s="218">
        <f>G58*H58</f>
        <v>0</v>
      </c>
      <c r="J58" s="238">
        <f>IF('TAB4.3.1'!P43="v",0,'TAB4.3.1'!P43)</f>
        <v>0</v>
      </c>
      <c r="K58" s="218">
        <f>K55</f>
        <v>0</v>
      </c>
      <c r="L58" s="218">
        <f>J58*K58</f>
        <v>0</v>
      </c>
      <c r="M58" s="238">
        <f>IF('TAB4.3.1'!R43="v",0,'TAB4.3.1'!R43)</f>
        <v>0</v>
      </c>
      <c r="N58" s="218">
        <f>N55</f>
        <v>0</v>
      </c>
      <c r="O58" s="218">
        <f>M58*N58</f>
        <v>0</v>
      </c>
    </row>
    <row r="59" spans="1:15" x14ac:dyDescent="0.3">
      <c r="A59" s="589"/>
      <c r="B59" s="59" t="s">
        <v>106</v>
      </c>
      <c r="C59" s="218">
        <f t="shared" si="8"/>
        <v>0</v>
      </c>
      <c r="D59" s="238">
        <f>IF('TAB4.3.1'!L44="v",0,'TAB4.3.1'!L44)</f>
        <v>0</v>
      </c>
      <c r="E59" s="218">
        <f>E58</f>
        <v>0</v>
      </c>
      <c r="F59" s="218">
        <f>D59*E59</f>
        <v>0</v>
      </c>
      <c r="G59" s="238">
        <f>IF('TAB4.3.1'!N44="v",0,'TAB4.3.1'!N44)</f>
        <v>0</v>
      </c>
      <c r="H59" s="218">
        <f>H58</f>
        <v>0</v>
      </c>
      <c r="I59" s="218">
        <f>G59*H59</f>
        <v>0</v>
      </c>
      <c r="J59" s="238">
        <f>IF('TAB4.3.1'!P44="v",0,'TAB4.3.1'!P44)</f>
        <v>0</v>
      </c>
      <c r="K59" s="218">
        <f>K58</f>
        <v>0</v>
      </c>
      <c r="L59" s="218">
        <f>J59*K59</f>
        <v>0</v>
      </c>
      <c r="M59" s="238">
        <f>IF('TAB4.3.1'!R44="v",0,'TAB4.3.1'!R44)</f>
        <v>0</v>
      </c>
      <c r="N59" s="218">
        <f>N58</f>
        <v>0</v>
      </c>
      <c r="O59" s="218">
        <f>M59*N59</f>
        <v>0</v>
      </c>
    </row>
    <row r="60" spans="1:15" x14ac:dyDescent="0.3">
      <c r="A60" s="589"/>
      <c r="B60" s="214" t="s">
        <v>90</v>
      </c>
      <c r="C60" s="386">
        <f t="shared" si="8"/>
        <v>0</v>
      </c>
      <c r="D60" s="387">
        <f>IF('TAB4.3.1'!M46="v",0,'TAB4.3.1'!M46)</f>
        <v>0</v>
      </c>
      <c r="E60" s="386">
        <f>E59</f>
        <v>0</v>
      </c>
      <c r="F60" s="386">
        <f>D60*E60</f>
        <v>0</v>
      </c>
      <c r="G60" s="387">
        <f>IF('TAB4.3.1'!O46="v",0,'TAB4.3.1'!O46)</f>
        <v>0</v>
      </c>
      <c r="H60" s="386">
        <f>H59</f>
        <v>0</v>
      </c>
      <c r="I60" s="386">
        <f>G60*H60</f>
        <v>0</v>
      </c>
      <c r="J60" s="387">
        <f>IF('TAB4.3.1'!Q46="v",0,'TAB4.3.1'!Q46)</f>
        <v>0</v>
      </c>
      <c r="K60" s="386">
        <f>K59</f>
        <v>0</v>
      </c>
      <c r="L60" s="386">
        <f>J60*K60</f>
        <v>0</v>
      </c>
      <c r="M60" s="387">
        <f>IF('TAB4.3.1'!R46="v",0,'TAB4.3.1'!R46)</f>
        <v>0</v>
      </c>
      <c r="N60" s="386">
        <f>N59</f>
        <v>0</v>
      </c>
      <c r="O60" s="386">
        <f>M60*N60</f>
        <v>0</v>
      </c>
    </row>
    <row r="61" spans="1:15" x14ac:dyDescent="0.3">
      <c r="A61" s="589"/>
      <c r="B61" s="214" t="s">
        <v>91</v>
      </c>
      <c r="C61" s="386">
        <f t="shared" si="8"/>
        <v>0</v>
      </c>
      <c r="D61" s="387">
        <f>IF('TAB4.3.1'!M48="v",0,'TAB4.3.1'!M48)</f>
        <v>0</v>
      </c>
      <c r="E61" s="386">
        <f>'TAB3.2'!F87</f>
        <v>0</v>
      </c>
      <c r="F61" s="386">
        <f>D61*E61</f>
        <v>0</v>
      </c>
      <c r="G61" s="387">
        <f>IF('TAB4.3.1'!O48="v",0,'TAB4.3.1'!O48)</f>
        <v>0</v>
      </c>
      <c r="H61" s="386">
        <f>'TAB3.2'!F88</f>
        <v>0</v>
      </c>
      <c r="I61" s="386">
        <f>G61*H61</f>
        <v>0</v>
      </c>
      <c r="J61" s="387">
        <f>IF('TAB4.3.1'!Q48="v",0,'TAB4.3.1'!Q48)</f>
        <v>0</v>
      </c>
      <c r="K61" s="386">
        <f>'TAB3.2'!F89</f>
        <v>0</v>
      </c>
      <c r="L61" s="386">
        <f>J61*K61</f>
        <v>0</v>
      </c>
      <c r="M61" s="396"/>
      <c r="N61" s="388"/>
      <c r="O61" s="388"/>
    </row>
    <row r="62" spans="1:15" x14ac:dyDescent="0.3">
      <c r="A62" s="589"/>
      <c r="B62" s="212" t="s">
        <v>19</v>
      </c>
      <c r="C62" s="183">
        <f>SUM(F62,I62,L62,O62)</f>
        <v>0</v>
      </c>
      <c r="D62" s="239"/>
      <c r="E62" s="183"/>
      <c r="F62" s="183">
        <f>SUM(F35,F55,F56,F60,F61)</f>
        <v>0</v>
      </c>
      <c r="G62" s="239"/>
      <c r="H62" s="183"/>
      <c r="I62" s="183">
        <f>SUM(I35,I55,I56,I60,I61)</f>
        <v>0</v>
      </c>
      <c r="J62" s="239"/>
      <c r="K62" s="183"/>
      <c r="L62" s="183">
        <f>SUM(L35,L55,L56,L60,L61)</f>
        <v>0</v>
      </c>
      <c r="M62" s="239"/>
      <c r="N62" s="183"/>
      <c r="O62" s="183">
        <f>SUM(O35,O55,O56,O60,O61)</f>
        <v>0</v>
      </c>
    </row>
  </sheetData>
  <mergeCells count="7">
    <mergeCell ref="A7:A34"/>
    <mergeCell ref="A35:A62"/>
    <mergeCell ref="M5:O5"/>
    <mergeCell ref="B5:B6"/>
    <mergeCell ref="D5:F5"/>
    <mergeCell ref="G5:I5"/>
    <mergeCell ref="J5:L5"/>
  </mergeCells>
  <pageMargins left="0.7" right="0.7" top="0.75" bottom="0.75" header="0.3" footer="0.3"/>
  <pageSetup paperSize="8" scale="84" orientation="landscape"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A2:W50"/>
  <sheetViews>
    <sheetView showGridLines="0" zoomScale="85" zoomScaleNormal="85" workbookViewId="0">
      <selection activeCell="M38" sqref="M38"/>
    </sheetView>
  </sheetViews>
  <sheetFormatPr baseColWidth="10" defaultColWidth="9.140625" defaultRowHeight="14.25" x14ac:dyDescent="0.2"/>
  <cols>
    <col min="1" max="2" width="2.7109375" style="83" customWidth="1"/>
    <col min="3" max="3" width="1.7109375" style="83" customWidth="1"/>
    <col min="4" max="5" width="5.7109375" style="83" customWidth="1"/>
    <col min="6" max="6" width="8.42578125" style="83" customWidth="1"/>
    <col min="7" max="7" width="7.7109375" style="83" customWidth="1"/>
    <col min="8" max="8" width="20.7109375" style="83" customWidth="1"/>
    <col min="9" max="9" width="18" style="83" customWidth="1"/>
    <col min="10" max="10" width="13.7109375" style="83" customWidth="1"/>
    <col min="11" max="11" width="7.7109375" style="83" customWidth="1"/>
    <col min="12" max="17" width="14.7109375" style="84" customWidth="1"/>
    <col min="18" max="19" width="13" style="84" customWidth="1"/>
    <col min="20" max="20" width="15.85546875" style="83" customWidth="1"/>
    <col min="21" max="21" width="2.7109375" style="83" customWidth="1"/>
    <col min="22" max="22" width="1.7109375" style="83" customWidth="1"/>
    <col min="23" max="23" width="9.140625" style="83" hidden="1" customWidth="1"/>
    <col min="24" max="16384" width="9.140625" style="83"/>
  </cols>
  <sheetData>
    <row r="2" spans="1:23" s="4" customFormat="1" ht="29.45" customHeight="1" x14ac:dyDescent="0.3">
      <c r="A2" s="35" t="str">
        <f>TAB00!B52&amp;" : "&amp;TAB00!C52</f>
        <v>TAB4.4.1 : Tarifs de prélèvement 2027</v>
      </c>
      <c r="B2" s="40"/>
      <c r="C2" s="40"/>
      <c r="D2" s="40"/>
      <c r="E2" s="40"/>
      <c r="F2" s="40"/>
      <c r="G2" s="40"/>
      <c r="H2" s="40"/>
      <c r="I2" s="40"/>
      <c r="J2" s="40"/>
      <c r="K2" s="40"/>
      <c r="L2" s="40"/>
      <c r="M2" s="40"/>
      <c r="N2" s="40"/>
      <c r="O2" s="40"/>
      <c r="P2" s="40"/>
      <c r="Q2" s="40"/>
      <c r="R2" s="40"/>
      <c r="S2" s="40"/>
      <c r="T2" s="40"/>
    </row>
    <row r="4" spans="1:23" ht="15" x14ac:dyDescent="0.25">
      <c r="B4" s="205"/>
      <c r="C4" s="205"/>
      <c r="D4" s="205"/>
      <c r="E4" s="205"/>
      <c r="F4" s="205"/>
      <c r="G4" s="205"/>
      <c r="H4" s="205"/>
      <c r="I4" s="205"/>
      <c r="J4" s="205"/>
      <c r="K4" s="205"/>
      <c r="L4" s="205"/>
      <c r="M4" s="205"/>
      <c r="N4" s="205"/>
      <c r="O4" s="259"/>
      <c r="P4" s="205"/>
      <c r="Q4" s="205"/>
      <c r="R4" s="205"/>
      <c r="S4" s="205"/>
      <c r="T4" s="205"/>
      <c r="U4" s="205"/>
      <c r="V4" s="205"/>
      <c r="W4" s="205"/>
    </row>
    <row r="5" spans="1:23" x14ac:dyDescent="0.2">
      <c r="B5" s="85"/>
      <c r="C5" s="86"/>
      <c r="D5" s="86"/>
      <c r="E5" s="86"/>
      <c r="F5" s="86"/>
      <c r="G5" s="86"/>
      <c r="H5" s="86"/>
      <c r="I5" s="86"/>
      <c r="J5" s="86"/>
      <c r="K5" s="86"/>
      <c r="L5" s="87"/>
      <c r="M5" s="87"/>
      <c r="N5" s="87"/>
      <c r="O5" s="87"/>
      <c r="P5" s="87"/>
      <c r="Q5" s="87"/>
      <c r="R5" s="87"/>
      <c r="S5" s="87"/>
      <c r="T5" s="87"/>
      <c r="U5" s="88"/>
      <c r="V5" s="209"/>
      <c r="W5" s="209"/>
    </row>
    <row r="6" spans="1:23" ht="15.75" x14ac:dyDescent="0.25">
      <c r="B6" s="94"/>
      <c r="C6" s="586" t="s">
        <v>109</v>
      </c>
      <c r="D6" s="586"/>
      <c r="E6" s="586"/>
      <c r="F6" s="586"/>
      <c r="G6" s="586"/>
      <c r="H6" s="586"/>
      <c r="I6" s="586"/>
      <c r="J6" s="582" t="s">
        <v>300</v>
      </c>
      <c r="K6" s="582"/>
      <c r="L6" s="582"/>
      <c r="M6" s="582"/>
      <c r="N6" s="582"/>
      <c r="O6" s="583" t="s">
        <v>253</v>
      </c>
      <c r="P6" s="583"/>
      <c r="Q6" s="583"/>
      <c r="R6" s="583"/>
      <c r="S6" s="583"/>
      <c r="T6" s="583"/>
      <c r="U6" s="95"/>
      <c r="V6" s="210"/>
      <c r="W6" s="210"/>
    </row>
    <row r="7" spans="1:23" ht="15.75" x14ac:dyDescent="0.25">
      <c r="B7" s="94"/>
      <c r="C7" s="89"/>
      <c r="D7" s="310"/>
      <c r="E7" s="89"/>
      <c r="F7" s="89"/>
      <c r="G7" s="89"/>
      <c r="H7" s="89"/>
      <c r="I7" s="89"/>
      <c r="J7" s="89"/>
      <c r="K7" s="89"/>
      <c r="L7" s="311"/>
      <c r="M7" s="311"/>
      <c r="N7" s="311"/>
      <c r="O7" s="311"/>
      <c r="P7" s="311"/>
      <c r="Q7" s="311"/>
      <c r="R7" s="311"/>
      <c r="S7" s="311"/>
      <c r="T7" s="311"/>
      <c r="U7" s="95"/>
      <c r="V7" s="210"/>
      <c r="W7" s="210"/>
    </row>
    <row r="8" spans="1:23" x14ac:dyDescent="0.2">
      <c r="B8" s="94"/>
      <c r="C8" s="584" t="s">
        <v>110</v>
      </c>
      <c r="D8" s="584"/>
      <c r="E8" s="584"/>
      <c r="F8" s="584"/>
      <c r="G8" s="585" t="s">
        <v>341</v>
      </c>
      <c r="H8" s="585"/>
      <c r="I8" s="312"/>
      <c r="J8" s="89"/>
      <c r="K8" s="89"/>
      <c r="L8" s="311"/>
      <c r="M8" s="311"/>
      <c r="N8" s="311"/>
      <c r="O8" s="311"/>
      <c r="P8" s="311"/>
      <c r="Q8" s="311"/>
      <c r="R8" s="311"/>
      <c r="S8" s="311"/>
      <c r="T8" s="311"/>
      <c r="U8" s="95"/>
      <c r="V8" s="210"/>
      <c r="W8" s="210"/>
    </row>
    <row r="9" spans="1:23" ht="15" thickBot="1" x14ac:dyDescent="0.25">
      <c r="B9" s="94"/>
      <c r="C9" s="89"/>
      <c r="D9" s="313"/>
      <c r="E9" s="89"/>
      <c r="F9" s="89"/>
      <c r="G9" s="89"/>
      <c r="H9" s="89"/>
      <c r="I9" s="89"/>
      <c r="J9" s="89"/>
      <c r="K9" s="89"/>
      <c r="L9" s="100"/>
      <c r="M9" s="100"/>
      <c r="N9" s="100"/>
      <c r="O9" s="100"/>
      <c r="P9" s="100"/>
      <c r="Q9" s="100"/>
      <c r="R9" s="100"/>
      <c r="S9" s="100"/>
      <c r="T9" s="100"/>
      <c r="U9" s="95"/>
      <c r="V9" s="209"/>
      <c r="W9" s="209"/>
    </row>
    <row r="10" spans="1:23" s="260" customFormat="1" ht="15" thickBot="1" x14ac:dyDescent="0.25">
      <c r="B10" s="94"/>
      <c r="C10" s="314"/>
      <c r="D10" s="315"/>
      <c r="E10" s="315"/>
      <c r="F10" s="315"/>
      <c r="G10" s="315"/>
      <c r="H10" s="315"/>
      <c r="I10" s="315"/>
      <c r="J10" s="316"/>
      <c r="K10" s="317" t="s">
        <v>97</v>
      </c>
      <c r="L10" s="580" t="s">
        <v>5</v>
      </c>
      <c r="M10" s="581"/>
      <c r="N10" s="580" t="s">
        <v>6</v>
      </c>
      <c r="O10" s="581"/>
      <c r="P10" s="580" t="s">
        <v>7</v>
      </c>
      <c r="Q10" s="581"/>
      <c r="R10" s="580" t="s">
        <v>8</v>
      </c>
      <c r="S10" s="574"/>
      <c r="T10" s="581"/>
      <c r="U10" s="95"/>
      <c r="V10" s="261"/>
      <c r="W10" s="261"/>
    </row>
    <row r="11" spans="1:23" ht="36" customHeight="1" thickBot="1" x14ac:dyDescent="0.25">
      <c r="B11" s="94"/>
      <c r="C11" s="68"/>
      <c r="D11" s="89"/>
      <c r="E11" s="89"/>
      <c r="F11" s="89"/>
      <c r="G11" s="89"/>
      <c r="H11" s="89"/>
      <c r="I11" s="89"/>
      <c r="J11" s="70"/>
      <c r="K11" s="320"/>
      <c r="L11" s="576" t="s">
        <v>301</v>
      </c>
      <c r="M11" s="592" t="s">
        <v>302</v>
      </c>
      <c r="N11" s="576" t="s">
        <v>301</v>
      </c>
      <c r="O11" s="592" t="s">
        <v>302</v>
      </c>
      <c r="P11" s="576" t="s">
        <v>301</v>
      </c>
      <c r="Q11" s="592" t="s">
        <v>302</v>
      </c>
      <c r="R11" s="580" t="s">
        <v>301</v>
      </c>
      <c r="S11" s="575"/>
      <c r="T11" s="321" t="s">
        <v>302</v>
      </c>
      <c r="U11" s="95"/>
      <c r="V11" s="209"/>
      <c r="W11" s="209"/>
    </row>
    <row r="12" spans="1:23" ht="63.75" customHeight="1" thickBot="1" x14ac:dyDescent="0.25">
      <c r="B12" s="94"/>
      <c r="C12" s="68"/>
      <c r="D12" s="89"/>
      <c r="E12" s="89"/>
      <c r="F12" s="89"/>
      <c r="G12" s="89"/>
      <c r="H12" s="89"/>
      <c r="I12" s="89"/>
      <c r="J12" s="70"/>
      <c r="K12" s="320"/>
      <c r="L12" s="577"/>
      <c r="M12" s="593"/>
      <c r="N12" s="577"/>
      <c r="O12" s="593"/>
      <c r="P12" s="577"/>
      <c r="Q12" s="593"/>
      <c r="R12" s="322" t="s">
        <v>303</v>
      </c>
      <c r="S12" s="322" t="s">
        <v>304</v>
      </c>
      <c r="T12" s="323" t="s">
        <v>305</v>
      </c>
      <c r="U12" s="95"/>
      <c r="V12" s="209"/>
      <c r="W12" s="209"/>
    </row>
    <row r="13" spans="1:23" ht="15" thickBot="1" x14ac:dyDescent="0.25">
      <c r="B13" s="94"/>
      <c r="C13" s="68"/>
      <c r="D13" s="89"/>
      <c r="E13" s="89"/>
      <c r="F13" s="89"/>
      <c r="G13" s="89"/>
      <c r="H13" s="89"/>
      <c r="I13" s="89"/>
      <c r="J13" s="70"/>
      <c r="K13" s="320"/>
      <c r="L13" s="324"/>
      <c r="M13" s="318"/>
      <c r="N13" s="322"/>
      <c r="O13" s="318"/>
      <c r="P13" s="322"/>
      <c r="Q13" s="318"/>
      <c r="R13" s="322"/>
      <c r="S13" s="325"/>
      <c r="T13" s="318"/>
      <c r="U13" s="95"/>
      <c r="V13" s="209"/>
      <c r="W13" s="209"/>
    </row>
    <row r="14" spans="1:23" x14ac:dyDescent="0.2">
      <c r="B14" s="94"/>
      <c r="C14" s="68"/>
      <c r="D14" s="326" t="s">
        <v>11</v>
      </c>
      <c r="E14" s="326"/>
      <c r="F14" s="326"/>
      <c r="G14" s="326"/>
      <c r="H14" s="89"/>
      <c r="I14" s="89"/>
      <c r="J14" s="70"/>
      <c r="K14" s="89"/>
      <c r="L14" s="327"/>
      <c r="M14" s="328"/>
      <c r="N14" s="327"/>
      <c r="O14" s="328"/>
      <c r="P14" s="327"/>
      <c r="Q14" s="328"/>
      <c r="R14" s="327"/>
      <c r="S14" s="127"/>
      <c r="T14" s="70"/>
      <c r="U14" s="95"/>
      <c r="V14" s="209"/>
      <c r="W14" s="209"/>
    </row>
    <row r="15" spans="1:23" x14ac:dyDescent="0.2">
      <c r="B15" s="94"/>
      <c r="C15" s="68"/>
      <c r="D15" s="326"/>
      <c r="E15" s="326" t="s">
        <v>12</v>
      </c>
      <c r="F15" s="326"/>
      <c r="G15" s="326"/>
      <c r="H15" s="89"/>
      <c r="I15" s="89"/>
      <c r="J15" s="70"/>
      <c r="K15" s="89"/>
      <c r="L15" s="329"/>
      <c r="M15" s="330"/>
      <c r="N15" s="329"/>
      <c r="O15" s="330"/>
      <c r="P15" s="329"/>
      <c r="Q15" s="330"/>
      <c r="R15" s="89"/>
      <c r="S15" s="89"/>
      <c r="T15" s="70"/>
      <c r="U15" s="95"/>
      <c r="V15" s="209"/>
      <c r="W15" s="209"/>
    </row>
    <row r="16" spans="1:23" x14ac:dyDescent="0.2">
      <c r="B16" s="94"/>
      <c r="C16" s="68"/>
      <c r="D16" s="89"/>
      <c r="E16" s="89"/>
      <c r="F16" s="331" t="s">
        <v>306</v>
      </c>
      <c r="G16" s="332"/>
      <c r="H16" s="89"/>
      <c r="I16" s="89"/>
      <c r="J16" s="89"/>
      <c r="K16" s="333"/>
      <c r="L16" s="334"/>
      <c r="M16" s="335"/>
      <c r="N16" s="334"/>
      <c r="O16" s="335"/>
      <c r="P16" s="334"/>
      <c r="Q16" s="335"/>
      <c r="R16" s="334"/>
      <c r="S16" s="336"/>
      <c r="T16" s="335"/>
      <c r="U16" s="95"/>
      <c r="V16" s="209"/>
      <c r="W16" s="209"/>
    </row>
    <row r="17" spans="2:23" x14ac:dyDescent="0.2">
      <c r="B17" s="94"/>
      <c r="C17" s="68"/>
      <c r="D17" s="89"/>
      <c r="E17" s="89"/>
      <c r="F17" s="331"/>
      <c r="G17" s="72" t="s">
        <v>307</v>
      </c>
      <c r="H17" s="337"/>
      <c r="I17" s="337"/>
      <c r="J17" s="337" t="s">
        <v>308</v>
      </c>
      <c r="K17" s="124" t="s">
        <v>309</v>
      </c>
      <c r="L17" s="338" t="s">
        <v>99</v>
      </c>
      <c r="M17" s="339" t="s">
        <v>310</v>
      </c>
      <c r="N17" s="338" t="s">
        <v>99</v>
      </c>
      <c r="O17" s="339" t="s">
        <v>310</v>
      </c>
      <c r="P17" s="338" t="s">
        <v>99</v>
      </c>
      <c r="Q17" s="339" t="s">
        <v>310</v>
      </c>
      <c r="R17" s="338" t="s">
        <v>99</v>
      </c>
      <c r="S17" s="352" t="s">
        <v>310</v>
      </c>
      <c r="T17" s="339" t="s">
        <v>310</v>
      </c>
      <c r="U17" s="95"/>
      <c r="V17" s="209"/>
      <c r="W17" s="209"/>
    </row>
    <row r="18" spans="2:23" x14ac:dyDescent="0.2">
      <c r="B18" s="94"/>
      <c r="C18" s="68"/>
      <c r="D18" s="89"/>
      <c r="E18" s="89"/>
      <c r="F18" s="89"/>
      <c r="G18" s="72" t="s">
        <v>311</v>
      </c>
      <c r="H18" s="337"/>
      <c r="I18" s="337"/>
      <c r="J18" s="337" t="s">
        <v>308</v>
      </c>
      <c r="K18" s="124" t="s">
        <v>309</v>
      </c>
      <c r="L18" s="338" t="s">
        <v>99</v>
      </c>
      <c r="M18" s="339" t="s">
        <v>310</v>
      </c>
      <c r="N18" s="338" t="s">
        <v>99</v>
      </c>
      <c r="O18" s="339" t="s">
        <v>310</v>
      </c>
      <c r="P18" s="338" t="s">
        <v>99</v>
      </c>
      <c r="Q18" s="339" t="s">
        <v>310</v>
      </c>
      <c r="R18" s="338" t="s">
        <v>99</v>
      </c>
      <c r="S18" s="352" t="s">
        <v>310</v>
      </c>
      <c r="T18" s="339" t="s">
        <v>310</v>
      </c>
      <c r="U18" s="95"/>
      <c r="V18" s="209"/>
      <c r="W18" s="209"/>
    </row>
    <row r="19" spans="2:23" x14ac:dyDescent="0.2">
      <c r="B19" s="94"/>
      <c r="C19" s="68"/>
      <c r="D19" s="89"/>
      <c r="E19" s="89"/>
      <c r="F19" s="331" t="s">
        <v>312</v>
      </c>
      <c r="G19" s="326"/>
      <c r="H19" s="326"/>
      <c r="I19" s="89"/>
      <c r="J19" s="89"/>
      <c r="K19" s="124"/>
      <c r="L19" s="350"/>
      <c r="M19" s="351"/>
      <c r="N19" s="350"/>
      <c r="O19" s="351"/>
      <c r="P19" s="350"/>
      <c r="Q19" s="351"/>
      <c r="R19" s="350"/>
      <c r="S19" s="352"/>
      <c r="T19" s="351"/>
      <c r="U19" s="95"/>
      <c r="V19" s="209"/>
      <c r="W19" s="209"/>
    </row>
    <row r="20" spans="2:23" x14ac:dyDescent="0.2">
      <c r="B20" s="94"/>
      <c r="C20" s="68"/>
      <c r="D20" s="89"/>
      <c r="E20" s="89"/>
      <c r="F20" s="89"/>
      <c r="G20" s="337" t="s">
        <v>313</v>
      </c>
      <c r="H20" s="343"/>
      <c r="I20" s="337"/>
      <c r="J20" s="73" t="s">
        <v>308</v>
      </c>
      <c r="K20" s="124" t="s">
        <v>98</v>
      </c>
      <c r="L20" s="338" t="s">
        <v>310</v>
      </c>
      <c r="M20" s="339" t="s">
        <v>310</v>
      </c>
      <c r="N20" s="338" t="s">
        <v>310</v>
      </c>
      <c r="O20" s="339" t="s">
        <v>310</v>
      </c>
      <c r="P20" s="338" t="s">
        <v>310</v>
      </c>
      <c r="Q20" s="339" t="s">
        <v>310</v>
      </c>
      <c r="R20" s="344" t="s">
        <v>310</v>
      </c>
      <c r="S20" s="352">
        <v>0</v>
      </c>
      <c r="T20" s="339" t="s">
        <v>310</v>
      </c>
      <c r="U20" s="95"/>
      <c r="V20" s="209"/>
      <c r="W20" s="209"/>
    </row>
    <row r="21" spans="2:23" x14ac:dyDescent="0.2">
      <c r="B21" s="94"/>
      <c r="C21" s="68"/>
      <c r="D21" s="89"/>
      <c r="E21" s="89"/>
      <c r="F21" s="89"/>
      <c r="G21" s="77" t="s">
        <v>314</v>
      </c>
      <c r="H21" s="345"/>
      <c r="I21" s="77"/>
      <c r="J21" s="346" t="s">
        <v>308</v>
      </c>
      <c r="K21" s="124" t="s">
        <v>98</v>
      </c>
      <c r="L21" s="338" t="s">
        <v>310</v>
      </c>
      <c r="M21" s="339" t="s">
        <v>310</v>
      </c>
      <c r="N21" s="338" t="s">
        <v>310</v>
      </c>
      <c r="O21" s="339" t="s">
        <v>310</v>
      </c>
      <c r="P21" s="338" t="s">
        <v>310</v>
      </c>
      <c r="Q21" s="339" t="s">
        <v>310</v>
      </c>
      <c r="R21" s="344" t="s">
        <v>310</v>
      </c>
      <c r="S21" s="352" t="s">
        <v>99</v>
      </c>
      <c r="T21" s="339" t="s">
        <v>310</v>
      </c>
      <c r="U21" s="95"/>
      <c r="V21" s="209"/>
      <c r="W21" s="209"/>
    </row>
    <row r="22" spans="2:23" x14ac:dyDescent="0.2">
      <c r="B22" s="94"/>
      <c r="C22" s="68"/>
      <c r="D22" s="89"/>
      <c r="E22" s="326" t="s">
        <v>315</v>
      </c>
      <c r="F22" s="331"/>
      <c r="G22" s="89"/>
      <c r="H22" s="89"/>
      <c r="I22" s="89"/>
      <c r="J22" s="89"/>
      <c r="K22" s="124"/>
      <c r="L22" s="350"/>
      <c r="M22" s="351"/>
      <c r="N22" s="350"/>
      <c r="O22" s="351"/>
      <c r="P22" s="350"/>
      <c r="Q22" s="351"/>
      <c r="R22" s="350"/>
      <c r="S22" s="352"/>
      <c r="T22" s="351"/>
      <c r="U22" s="95"/>
      <c r="V22" s="209"/>
      <c r="W22" s="209"/>
    </row>
    <row r="23" spans="2:23" x14ac:dyDescent="0.2">
      <c r="B23" s="94"/>
      <c r="C23" s="68"/>
      <c r="D23" s="89"/>
      <c r="E23" s="89"/>
      <c r="F23" s="331"/>
      <c r="G23" s="72" t="s">
        <v>100</v>
      </c>
      <c r="H23" s="337"/>
      <c r="I23" s="337"/>
      <c r="J23" s="73" t="s">
        <v>316</v>
      </c>
      <c r="K23" s="347" t="s">
        <v>317</v>
      </c>
      <c r="L23" s="338" t="s">
        <v>310</v>
      </c>
      <c r="M23" s="339" t="s">
        <v>310</v>
      </c>
      <c r="N23" s="338" t="s">
        <v>310</v>
      </c>
      <c r="O23" s="339" t="s">
        <v>310</v>
      </c>
      <c r="P23" s="338" t="s">
        <v>310</v>
      </c>
      <c r="Q23" s="339" t="s">
        <v>310</v>
      </c>
      <c r="R23" s="344" t="s">
        <v>310</v>
      </c>
      <c r="S23" s="352" t="s">
        <v>310</v>
      </c>
      <c r="T23" s="339" t="s">
        <v>99</v>
      </c>
      <c r="U23" s="95"/>
      <c r="V23" s="209"/>
      <c r="W23" s="209"/>
    </row>
    <row r="24" spans="2:23" x14ac:dyDescent="0.2">
      <c r="B24" s="94"/>
      <c r="C24" s="68"/>
      <c r="D24" s="89"/>
      <c r="E24" s="326" t="s">
        <v>318</v>
      </c>
      <c r="F24" s="331"/>
      <c r="G24" s="348"/>
      <c r="H24" s="349"/>
      <c r="I24" s="349"/>
      <c r="J24" s="337" t="s">
        <v>319</v>
      </c>
      <c r="K24" s="124" t="s">
        <v>320</v>
      </c>
      <c r="L24" s="566" t="s">
        <v>99</v>
      </c>
      <c r="M24" s="567"/>
      <c r="N24" s="566" t="s">
        <v>99</v>
      </c>
      <c r="O24" s="567"/>
      <c r="P24" s="566" t="s">
        <v>99</v>
      </c>
      <c r="Q24" s="567"/>
      <c r="R24" s="566" t="s">
        <v>99</v>
      </c>
      <c r="S24" s="568"/>
      <c r="T24" s="567"/>
      <c r="U24" s="95"/>
      <c r="V24" s="209"/>
      <c r="W24" s="209"/>
    </row>
    <row r="25" spans="2:23" x14ac:dyDescent="0.2">
      <c r="B25" s="94"/>
      <c r="C25" s="68"/>
      <c r="D25" s="89"/>
      <c r="E25" s="326" t="s">
        <v>321</v>
      </c>
      <c r="F25" s="332"/>
      <c r="G25" s="89"/>
      <c r="H25" s="89"/>
      <c r="I25" s="89"/>
      <c r="J25" s="70"/>
      <c r="K25" s="353"/>
      <c r="L25" s="354"/>
      <c r="M25" s="355"/>
      <c r="N25" s="354"/>
      <c r="O25" s="355"/>
      <c r="P25" s="354"/>
      <c r="Q25" s="355"/>
      <c r="R25" s="356"/>
      <c r="S25" s="356"/>
      <c r="T25" s="357"/>
      <c r="U25" s="95"/>
      <c r="V25" s="209"/>
      <c r="W25" s="209"/>
    </row>
    <row r="26" spans="2:23" x14ac:dyDescent="0.2">
      <c r="B26" s="94"/>
      <c r="C26" s="68"/>
      <c r="D26" s="89"/>
      <c r="E26" s="326"/>
      <c r="F26" s="331" t="s">
        <v>322</v>
      </c>
      <c r="G26" s="89"/>
      <c r="H26" s="89"/>
      <c r="I26" s="89"/>
      <c r="J26" s="70"/>
      <c r="K26" s="358"/>
      <c r="L26" s="359"/>
      <c r="M26" s="360"/>
      <c r="N26" s="359"/>
      <c r="O26" s="360"/>
      <c r="P26" s="359"/>
      <c r="Q26" s="360"/>
      <c r="R26" s="359"/>
      <c r="S26" s="361"/>
      <c r="T26" s="360"/>
      <c r="U26" s="95"/>
      <c r="V26" s="209"/>
      <c r="W26" s="209"/>
    </row>
    <row r="27" spans="2:23" x14ac:dyDescent="0.2">
      <c r="B27" s="94"/>
      <c r="C27" s="68"/>
      <c r="D27" s="89"/>
      <c r="E27" s="326"/>
      <c r="F27" s="332"/>
      <c r="G27" s="207" t="s">
        <v>323</v>
      </c>
      <c r="H27" s="337"/>
      <c r="I27" s="337"/>
      <c r="J27" s="73" t="s">
        <v>324</v>
      </c>
      <c r="K27" s="124" t="s">
        <v>309</v>
      </c>
      <c r="L27" s="338" t="s">
        <v>310</v>
      </c>
      <c r="M27" s="339" t="s">
        <v>310</v>
      </c>
      <c r="N27" s="338" t="s">
        <v>310</v>
      </c>
      <c r="O27" s="339" t="s">
        <v>310</v>
      </c>
      <c r="P27" s="338" t="s">
        <v>310</v>
      </c>
      <c r="Q27" s="339" t="s">
        <v>310</v>
      </c>
      <c r="R27" s="344" t="s">
        <v>310</v>
      </c>
      <c r="S27" s="362" t="s">
        <v>99</v>
      </c>
      <c r="T27" s="363" t="s">
        <v>99</v>
      </c>
      <c r="U27" s="95"/>
      <c r="V27" s="209"/>
      <c r="W27" s="209"/>
    </row>
    <row r="28" spans="2:23" x14ac:dyDescent="0.2">
      <c r="B28" s="94"/>
      <c r="C28" s="68"/>
      <c r="D28" s="89"/>
      <c r="E28" s="326"/>
      <c r="F28" s="89"/>
      <c r="G28" s="207" t="s">
        <v>325</v>
      </c>
      <c r="H28" s="337"/>
      <c r="I28" s="337"/>
      <c r="J28" s="73" t="s">
        <v>324</v>
      </c>
      <c r="K28" s="124" t="s">
        <v>309</v>
      </c>
      <c r="L28" s="338" t="s">
        <v>310</v>
      </c>
      <c r="M28" s="339" t="s">
        <v>310</v>
      </c>
      <c r="N28" s="338" t="s">
        <v>310</v>
      </c>
      <c r="O28" s="339" t="s">
        <v>310</v>
      </c>
      <c r="P28" s="338" t="s">
        <v>310</v>
      </c>
      <c r="Q28" s="339" t="s">
        <v>310</v>
      </c>
      <c r="R28" s="344" t="s">
        <v>310</v>
      </c>
      <c r="S28" s="362">
        <v>0</v>
      </c>
      <c r="T28" s="363" t="s">
        <v>99</v>
      </c>
      <c r="U28" s="95"/>
      <c r="V28" s="209"/>
      <c r="W28" s="209"/>
    </row>
    <row r="29" spans="2:23" x14ac:dyDescent="0.2">
      <c r="B29" s="94"/>
      <c r="C29" s="68"/>
      <c r="D29" s="89"/>
      <c r="E29" s="326"/>
      <c r="F29" s="89"/>
      <c r="G29" s="208" t="s">
        <v>326</v>
      </c>
      <c r="H29" s="337"/>
      <c r="I29" s="337"/>
      <c r="J29" s="73" t="s">
        <v>324</v>
      </c>
      <c r="K29" s="124" t="s">
        <v>309</v>
      </c>
      <c r="L29" s="338" t="s">
        <v>310</v>
      </c>
      <c r="M29" s="339" t="s">
        <v>310</v>
      </c>
      <c r="N29" s="338" t="s">
        <v>310</v>
      </c>
      <c r="O29" s="339" t="s">
        <v>310</v>
      </c>
      <c r="P29" s="338" t="s">
        <v>310</v>
      </c>
      <c r="Q29" s="339" t="s">
        <v>310</v>
      </c>
      <c r="R29" s="344" t="s">
        <v>310</v>
      </c>
      <c r="S29" s="362" t="s">
        <v>99</v>
      </c>
      <c r="T29" s="363" t="s">
        <v>99</v>
      </c>
      <c r="U29" s="95"/>
      <c r="V29" s="209"/>
      <c r="W29" s="209"/>
    </row>
    <row r="30" spans="2:23" x14ac:dyDescent="0.2">
      <c r="B30" s="94"/>
      <c r="C30" s="68"/>
      <c r="D30" s="89"/>
      <c r="E30" s="326"/>
      <c r="F30" s="89"/>
      <c r="G30" s="208" t="s">
        <v>327</v>
      </c>
      <c r="H30" s="337"/>
      <c r="I30" s="337"/>
      <c r="J30" s="73" t="s">
        <v>324</v>
      </c>
      <c r="K30" s="124" t="s">
        <v>309</v>
      </c>
      <c r="L30" s="338" t="s">
        <v>310</v>
      </c>
      <c r="M30" s="339" t="s">
        <v>310</v>
      </c>
      <c r="N30" s="338" t="s">
        <v>310</v>
      </c>
      <c r="O30" s="339" t="s">
        <v>310</v>
      </c>
      <c r="P30" s="338" t="s">
        <v>310</v>
      </c>
      <c r="Q30" s="339" t="s">
        <v>310</v>
      </c>
      <c r="R30" s="344" t="s">
        <v>310</v>
      </c>
      <c r="S30" s="362" t="s">
        <v>99</v>
      </c>
      <c r="T30" s="363" t="s">
        <v>99</v>
      </c>
      <c r="U30" s="95"/>
      <c r="V30" s="209"/>
      <c r="W30" s="209"/>
    </row>
    <row r="31" spans="2:23" x14ac:dyDescent="0.2">
      <c r="B31" s="94"/>
      <c r="C31" s="68"/>
      <c r="D31" s="89"/>
      <c r="E31" s="326"/>
      <c r="F31" s="331" t="s">
        <v>328</v>
      </c>
      <c r="G31" s="89"/>
      <c r="H31" s="89"/>
      <c r="I31" s="89"/>
      <c r="J31" s="70"/>
      <c r="K31" s="347"/>
      <c r="L31" s="350"/>
      <c r="M31" s="351"/>
      <c r="N31" s="350"/>
      <c r="O31" s="351"/>
      <c r="P31" s="350"/>
      <c r="Q31" s="351"/>
      <c r="R31" s="350"/>
      <c r="S31" s="352"/>
      <c r="T31" s="351"/>
      <c r="U31" s="95"/>
      <c r="V31" s="209"/>
      <c r="W31" s="209"/>
    </row>
    <row r="32" spans="2:23" x14ac:dyDescent="0.2">
      <c r="B32" s="94"/>
      <c r="C32" s="68"/>
      <c r="D32" s="89"/>
      <c r="E32" s="89"/>
      <c r="F32" s="89"/>
      <c r="G32" s="72" t="s">
        <v>87</v>
      </c>
      <c r="H32" s="337"/>
      <c r="I32" s="337"/>
      <c r="J32" s="73" t="s">
        <v>324</v>
      </c>
      <c r="K32" s="124" t="s">
        <v>309</v>
      </c>
      <c r="L32" s="338" t="s">
        <v>99</v>
      </c>
      <c r="M32" s="339" t="s">
        <v>99</v>
      </c>
      <c r="N32" s="338" t="s">
        <v>99</v>
      </c>
      <c r="O32" s="339" t="s">
        <v>99</v>
      </c>
      <c r="P32" s="338" t="s">
        <v>99</v>
      </c>
      <c r="Q32" s="339" t="s">
        <v>99</v>
      </c>
      <c r="R32" s="338" t="s">
        <v>99</v>
      </c>
      <c r="S32" s="352" t="s">
        <v>310</v>
      </c>
      <c r="T32" s="339" t="s">
        <v>99</v>
      </c>
      <c r="U32" s="95"/>
      <c r="V32" s="209"/>
      <c r="W32" s="209"/>
    </row>
    <row r="33" spans="2:23" x14ac:dyDescent="0.2">
      <c r="B33" s="94"/>
      <c r="C33" s="68"/>
      <c r="D33" s="89"/>
      <c r="E33" s="89"/>
      <c r="F33" s="89"/>
      <c r="G33" s="76" t="s">
        <v>15</v>
      </c>
      <c r="H33" s="77"/>
      <c r="I33" s="77"/>
      <c r="J33" s="346" t="s">
        <v>324</v>
      </c>
      <c r="K33" s="124" t="s">
        <v>309</v>
      </c>
      <c r="L33" s="338" t="s">
        <v>99</v>
      </c>
      <c r="M33" s="339" t="s">
        <v>99</v>
      </c>
      <c r="N33" s="338" t="s">
        <v>99</v>
      </c>
      <c r="O33" s="339" t="s">
        <v>99</v>
      </c>
      <c r="P33" s="338" t="s">
        <v>99</v>
      </c>
      <c r="Q33" s="339" t="s">
        <v>99</v>
      </c>
      <c r="R33" s="338" t="s">
        <v>99</v>
      </c>
      <c r="S33" s="352" t="s">
        <v>310</v>
      </c>
      <c r="T33" s="339" t="s">
        <v>99</v>
      </c>
      <c r="U33" s="95"/>
      <c r="V33" s="209"/>
      <c r="W33" s="209"/>
    </row>
    <row r="34" spans="2:23" x14ac:dyDescent="0.2">
      <c r="B34" s="94"/>
      <c r="C34" s="68"/>
      <c r="D34" s="89"/>
      <c r="E34" s="89"/>
      <c r="F34" s="331" t="s">
        <v>329</v>
      </c>
      <c r="G34" s="349"/>
      <c r="H34" s="349"/>
      <c r="I34" s="349"/>
      <c r="J34" s="364"/>
      <c r="K34" s="347"/>
      <c r="L34" s="350"/>
      <c r="M34" s="351"/>
      <c r="N34" s="350"/>
      <c r="O34" s="351"/>
      <c r="P34" s="350"/>
      <c r="Q34" s="351"/>
      <c r="R34" s="350"/>
      <c r="S34" s="352"/>
      <c r="T34" s="351"/>
      <c r="U34" s="95"/>
      <c r="V34" s="209"/>
      <c r="W34" s="209"/>
    </row>
    <row r="35" spans="2:23" x14ac:dyDescent="0.2">
      <c r="B35" s="94"/>
      <c r="C35" s="68"/>
      <c r="D35" s="89"/>
      <c r="E35" s="89"/>
      <c r="F35" s="332"/>
      <c r="G35" s="72" t="s">
        <v>330</v>
      </c>
      <c r="H35" s="337"/>
      <c r="I35" s="337"/>
      <c r="J35" s="73" t="s">
        <v>324</v>
      </c>
      <c r="K35" s="124" t="s">
        <v>309</v>
      </c>
      <c r="L35" s="338" t="s">
        <v>310</v>
      </c>
      <c r="M35" s="339" t="s">
        <v>310</v>
      </c>
      <c r="N35" s="338" t="s">
        <v>310</v>
      </c>
      <c r="O35" s="339" t="s">
        <v>310</v>
      </c>
      <c r="P35" s="338" t="s">
        <v>310</v>
      </c>
      <c r="Q35" s="339" t="s">
        <v>310</v>
      </c>
      <c r="R35" s="338" t="s">
        <v>99</v>
      </c>
      <c r="S35" s="352" t="s">
        <v>310</v>
      </c>
      <c r="T35" s="339" t="s">
        <v>99</v>
      </c>
      <c r="U35" s="95"/>
      <c r="V35" s="209"/>
      <c r="W35" s="209"/>
    </row>
    <row r="36" spans="2:23" x14ac:dyDescent="0.2">
      <c r="B36" s="94"/>
      <c r="C36" s="68"/>
      <c r="D36" s="89"/>
      <c r="E36" s="89"/>
      <c r="F36" s="331" t="s">
        <v>331</v>
      </c>
      <c r="G36" s="349"/>
      <c r="H36" s="349"/>
      <c r="I36" s="349"/>
      <c r="J36" s="364"/>
      <c r="K36" s="347"/>
      <c r="L36" s="350"/>
      <c r="M36" s="351"/>
      <c r="N36" s="350"/>
      <c r="O36" s="351"/>
      <c r="P36" s="350"/>
      <c r="Q36" s="351"/>
      <c r="R36" s="350"/>
      <c r="S36" s="352"/>
      <c r="T36" s="351"/>
      <c r="U36" s="95"/>
      <c r="V36" s="209"/>
      <c r="W36" s="209"/>
    </row>
    <row r="37" spans="2:23" ht="15" thickBot="1" x14ac:dyDescent="0.25">
      <c r="B37" s="94"/>
      <c r="C37" s="68"/>
      <c r="D37" s="89"/>
      <c r="E37" s="89"/>
      <c r="F37" s="332"/>
      <c r="G37" s="72" t="s">
        <v>88</v>
      </c>
      <c r="H37" s="337"/>
      <c r="I37" s="337"/>
      <c r="J37" s="73" t="s">
        <v>324</v>
      </c>
      <c r="K37" s="124" t="s">
        <v>309</v>
      </c>
      <c r="L37" s="338" t="s">
        <v>310</v>
      </c>
      <c r="M37" s="339" t="s">
        <v>310</v>
      </c>
      <c r="N37" s="338" t="s">
        <v>310</v>
      </c>
      <c r="O37" s="339" t="s">
        <v>310</v>
      </c>
      <c r="P37" s="338" t="s">
        <v>310</v>
      </c>
      <c r="Q37" s="339" t="s">
        <v>310</v>
      </c>
      <c r="R37" s="560" t="s">
        <v>99</v>
      </c>
      <c r="S37" s="562"/>
      <c r="T37" s="561"/>
      <c r="U37" s="95"/>
      <c r="V37" s="209"/>
      <c r="W37" s="209"/>
    </row>
    <row r="38" spans="2:23" ht="15" thickBot="1" x14ac:dyDescent="0.25">
      <c r="B38" s="94"/>
      <c r="C38" s="68"/>
      <c r="D38" s="89"/>
      <c r="E38" s="365"/>
      <c r="F38" s="89"/>
      <c r="G38" s="349"/>
      <c r="H38" s="349"/>
      <c r="I38" s="349"/>
      <c r="J38" s="349"/>
      <c r="K38" s="78"/>
      <c r="L38" s="368"/>
      <c r="M38" s="368"/>
      <c r="N38" s="368"/>
      <c r="O38" s="368"/>
      <c r="P38" s="368"/>
      <c r="Q38" s="368"/>
      <c r="R38" s="368"/>
      <c r="S38" s="368"/>
      <c r="T38" s="368"/>
      <c r="U38" s="95"/>
      <c r="V38" s="209"/>
      <c r="W38" s="209"/>
    </row>
    <row r="39" spans="2:23" ht="15" thickBot="1" x14ac:dyDescent="0.25">
      <c r="B39" s="94"/>
      <c r="C39" s="68"/>
      <c r="D39" s="365" t="s">
        <v>332</v>
      </c>
      <c r="E39" s="365"/>
      <c r="F39" s="89"/>
      <c r="G39" s="332"/>
      <c r="H39" s="332"/>
      <c r="I39" s="332"/>
      <c r="J39" s="73" t="s">
        <v>324</v>
      </c>
      <c r="K39" s="367" t="s">
        <v>101</v>
      </c>
      <c r="L39" s="569" t="s">
        <v>99</v>
      </c>
      <c r="M39" s="570"/>
      <c r="N39" s="569" t="s">
        <v>99</v>
      </c>
      <c r="O39" s="570"/>
      <c r="P39" s="569" t="s">
        <v>99</v>
      </c>
      <c r="Q39" s="570"/>
      <c r="R39" s="569" t="s">
        <v>99</v>
      </c>
      <c r="S39" s="571"/>
      <c r="T39" s="570"/>
      <c r="U39" s="95"/>
      <c r="V39" s="209"/>
      <c r="W39" s="209"/>
    </row>
    <row r="40" spans="2:23" ht="14.25" customHeight="1" x14ac:dyDescent="0.2">
      <c r="B40" s="94"/>
      <c r="C40" s="68"/>
      <c r="D40" s="365"/>
      <c r="E40" s="365"/>
      <c r="F40" s="89"/>
      <c r="G40" s="89"/>
      <c r="H40" s="89"/>
      <c r="I40" s="89"/>
      <c r="J40" s="89"/>
      <c r="K40" s="369"/>
      <c r="L40" s="370"/>
      <c r="M40" s="370"/>
      <c r="N40" s="370"/>
      <c r="O40" s="370"/>
      <c r="P40" s="370"/>
      <c r="Q40" s="370"/>
      <c r="R40" s="370"/>
      <c r="S40" s="370"/>
      <c r="T40" s="370"/>
      <c r="U40" s="95"/>
      <c r="V40" s="209"/>
      <c r="W40" s="209"/>
    </row>
    <row r="41" spans="2:23" ht="15" thickBot="1" x14ac:dyDescent="0.25">
      <c r="B41" s="94"/>
      <c r="C41" s="68"/>
      <c r="D41" s="365" t="s">
        <v>102</v>
      </c>
      <c r="E41" s="365"/>
      <c r="F41" s="89"/>
      <c r="G41" s="89"/>
      <c r="H41" s="89"/>
      <c r="I41" s="89"/>
      <c r="J41" s="89"/>
      <c r="K41" s="371"/>
      <c r="L41" s="372"/>
      <c r="M41" s="372"/>
      <c r="N41" s="372"/>
      <c r="O41" s="372"/>
      <c r="P41" s="372"/>
      <c r="Q41" s="372"/>
      <c r="R41" s="372"/>
      <c r="S41" s="372"/>
      <c r="T41" s="372"/>
      <c r="U41" s="95"/>
      <c r="V41" s="209"/>
      <c r="W41" s="209"/>
    </row>
    <row r="42" spans="2:23" x14ac:dyDescent="0.2">
      <c r="B42" s="94"/>
      <c r="C42" s="68"/>
      <c r="D42" s="365"/>
      <c r="E42" s="365"/>
      <c r="F42" s="89"/>
      <c r="G42" s="72" t="s">
        <v>4</v>
      </c>
      <c r="H42" s="337"/>
      <c r="I42" s="337"/>
      <c r="J42" s="73" t="s">
        <v>324</v>
      </c>
      <c r="K42" s="373" t="s">
        <v>103</v>
      </c>
      <c r="L42" s="563" t="s">
        <v>99</v>
      </c>
      <c r="M42" s="564"/>
      <c r="N42" s="563" t="s">
        <v>99</v>
      </c>
      <c r="O42" s="564"/>
      <c r="P42" s="563" t="s">
        <v>99</v>
      </c>
      <c r="Q42" s="564"/>
      <c r="R42" s="563" t="s">
        <v>99</v>
      </c>
      <c r="S42" s="565"/>
      <c r="T42" s="564"/>
      <c r="U42" s="95"/>
      <c r="V42" s="209"/>
      <c r="W42" s="209"/>
    </row>
    <row r="43" spans="2:23" x14ac:dyDescent="0.2">
      <c r="B43" s="94"/>
      <c r="C43" s="68"/>
      <c r="D43" s="365"/>
      <c r="E43" s="365"/>
      <c r="F43" s="89"/>
      <c r="G43" s="76" t="s">
        <v>104</v>
      </c>
      <c r="H43" s="77"/>
      <c r="I43" s="77"/>
      <c r="J43" s="346" t="s">
        <v>324</v>
      </c>
      <c r="K43" s="374" t="s">
        <v>105</v>
      </c>
      <c r="L43" s="566" t="s">
        <v>99</v>
      </c>
      <c r="M43" s="567"/>
      <c r="N43" s="566" t="s">
        <v>99</v>
      </c>
      <c r="O43" s="567"/>
      <c r="P43" s="566" t="s">
        <v>99</v>
      </c>
      <c r="Q43" s="567"/>
      <c r="R43" s="566" t="s">
        <v>99</v>
      </c>
      <c r="S43" s="568"/>
      <c r="T43" s="567"/>
      <c r="U43" s="95"/>
      <c r="V43" s="209"/>
      <c r="W43" s="209"/>
    </row>
    <row r="44" spans="2:23" ht="15" thickBot="1" x14ac:dyDescent="0.25">
      <c r="B44" s="94"/>
      <c r="C44" s="68"/>
      <c r="D44" s="365"/>
      <c r="E44" s="365"/>
      <c r="F44" s="89"/>
      <c r="G44" s="76" t="s">
        <v>106</v>
      </c>
      <c r="H44" s="77"/>
      <c r="I44" s="77"/>
      <c r="J44" s="346" t="s">
        <v>324</v>
      </c>
      <c r="K44" s="375" t="s">
        <v>107</v>
      </c>
      <c r="L44" s="560" t="s">
        <v>99</v>
      </c>
      <c r="M44" s="561"/>
      <c r="N44" s="560" t="s">
        <v>99</v>
      </c>
      <c r="O44" s="561"/>
      <c r="P44" s="560" t="s">
        <v>99</v>
      </c>
      <c r="Q44" s="561"/>
      <c r="R44" s="560" t="s">
        <v>99</v>
      </c>
      <c r="S44" s="562"/>
      <c r="T44" s="561"/>
      <c r="U44" s="95"/>
      <c r="V44" s="209"/>
      <c r="W44" s="209"/>
    </row>
    <row r="45" spans="2:23" ht="15" thickBot="1" x14ac:dyDescent="0.25">
      <c r="B45" s="94"/>
      <c r="C45" s="68"/>
      <c r="D45" s="365"/>
      <c r="E45" s="365"/>
      <c r="F45" s="89"/>
      <c r="G45" s="89"/>
      <c r="H45" s="89"/>
      <c r="I45" s="89"/>
      <c r="J45" s="89"/>
      <c r="K45" s="78"/>
      <c r="L45" s="368"/>
      <c r="M45" s="376"/>
      <c r="N45" s="376"/>
      <c r="O45" s="376"/>
      <c r="P45" s="376"/>
      <c r="Q45" s="376"/>
      <c r="R45" s="376"/>
      <c r="S45" s="376"/>
      <c r="T45" s="376"/>
      <c r="U45" s="95"/>
      <c r="V45" s="209"/>
      <c r="W45" s="209"/>
    </row>
    <row r="46" spans="2:23" ht="15.75" thickBot="1" x14ac:dyDescent="0.3">
      <c r="B46" s="94"/>
      <c r="C46" s="68"/>
      <c r="D46" s="377" t="s">
        <v>90</v>
      </c>
      <c r="E46" s="365"/>
      <c r="F46" s="89"/>
      <c r="G46" s="72"/>
      <c r="H46" s="337"/>
      <c r="I46" s="337"/>
      <c r="J46" s="73" t="s">
        <v>324</v>
      </c>
      <c r="K46" s="78" t="s">
        <v>333</v>
      </c>
      <c r="L46" s="378" t="s">
        <v>99</v>
      </c>
      <c r="M46" s="379" t="s">
        <v>99</v>
      </c>
      <c r="N46" s="378" t="s">
        <v>99</v>
      </c>
      <c r="O46" s="379" t="s">
        <v>99</v>
      </c>
      <c r="P46" s="378" t="s">
        <v>99</v>
      </c>
      <c r="Q46" s="379" t="s">
        <v>99</v>
      </c>
      <c r="R46" s="378" t="s">
        <v>99</v>
      </c>
      <c r="S46" s="380" t="s">
        <v>99</v>
      </c>
      <c r="T46" s="379" t="s">
        <v>99</v>
      </c>
      <c r="U46" s="95"/>
      <c r="V46" s="205"/>
      <c r="W46" s="205"/>
    </row>
    <row r="47" spans="2:23" ht="15" thickBot="1" x14ac:dyDescent="0.25">
      <c r="B47" s="94"/>
      <c r="C47" s="68"/>
      <c r="D47" s="89"/>
      <c r="E47" s="89"/>
      <c r="F47" s="89"/>
      <c r="G47" s="89"/>
      <c r="H47" s="89"/>
      <c r="I47" s="89"/>
      <c r="J47" s="89"/>
      <c r="K47" s="78"/>
      <c r="L47" s="368"/>
      <c r="M47" s="381"/>
      <c r="N47" s="376"/>
      <c r="O47" s="376"/>
      <c r="P47" s="376"/>
      <c r="Q47" s="376"/>
      <c r="R47" s="382"/>
      <c r="S47" s="382"/>
      <c r="T47" s="383"/>
      <c r="U47" s="95"/>
    </row>
    <row r="48" spans="2:23" ht="15" thickBot="1" x14ac:dyDescent="0.25">
      <c r="B48" s="94"/>
      <c r="C48" s="68"/>
      <c r="D48" s="377" t="s">
        <v>91</v>
      </c>
      <c r="E48" s="89"/>
      <c r="F48" s="89"/>
      <c r="G48" s="337"/>
      <c r="H48" s="337"/>
      <c r="I48" s="337"/>
      <c r="J48" s="73" t="s">
        <v>334</v>
      </c>
      <c r="K48" s="78" t="s">
        <v>108</v>
      </c>
      <c r="L48" s="378" t="s">
        <v>99</v>
      </c>
      <c r="M48" s="379" t="s">
        <v>99</v>
      </c>
      <c r="N48" s="378" t="s">
        <v>99</v>
      </c>
      <c r="O48" s="379" t="s">
        <v>99</v>
      </c>
      <c r="P48" s="378" t="s">
        <v>99</v>
      </c>
      <c r="Q48" s="379" t="s">
        <v>99</v>
      </c>
      <c r="R48" s="378" t="s">
        <v>310</v>
      </c>
      <c r="S48" s="380" t="s">
        <v>310</v>
      </c>
      <c r="T48" s="379" t="s">
        <v>310</v>
      </c>
      <c r="U48" s="95"/>
    </row>
    <row r="49" spans="2:21" ht="15" thickBot="1" x14ac:dyDescent="0.25">
      <c r="B49" s="94"/>
      <c r="C49" s="80"/>
      <c r="D49" s="81"/>
      <c r="E49" s="81"/>
      <c r="F49" s="81"/>
      <c r="G49" s="82"/>
      <c r="H49" s="81"/>
      <c r="I49" s="81"/>
      <c r="J49" s="81"/>
      <c r="K49" s="78"/>
      <c r="L49" s="319"/>
      <c r="M49" s="319"/>
      <c r="N49" s="319"/>
      <c r="O49" s="319"/>
      <c r="P49" s="319"/>
      <c r="Q49" s="319"/>
      <c r="R49" s="319"/>
      <c r="S49" s="319"/>
      <c r="T49" s="319"/>
      <c r="U49" s="95"/>
    </row>
    <row r="50" spans="2:21" x14ac:dyDescent="0.2">
      <c r="B50" s="96"/>
      <c r="C50" s="97"/>
      <c r="D50" s="97"/>
      <c r="E50" s="97"/>
      <c r="F50" s="97"/>
      <c r="G50" s="97"/>
      <c r="H50" s="97"/>
      <c r="I50" s="97"/>
      <c r="J50" s="97"/>
      <c r="K50" s="97"/>
      <c r="L50" s="98"/>
      <c r="M50" s="98"/>
      <c r="N50" s="98"/>
      <c r="O50" s="98"/>
      <c r="P50" s="98"/>
      <c r="Q50" s="98"/>
      <c r="R50" s="98"/>
      <c r="S50" s="98"/>
      <c r="T50" s="98"/>
      <c r="U50" s="99"/>
    </row>
  </sheetData>
  <mergeCells count="37">
    <mergeCell ref="R37:T37"/>
    <mergeCell ref="L44:M44"/>
    <mergeCell ref="N44:O44"/>
    <mergeCell ref="P44:Q44"/>
    <mergeCell ref="R44:T44"/>
    <mergeCell ref="L42:M42"/>
    <mergeCell ref="N42:O42"/>
    <mergeCell ref="P42:Q42"/>
    <mergeCell ref="R42:T42"/>
    <mergeCell ref="L43:M43"/>
    <mergeCell ref="N43:O43"/>
    <mergeCell ref="P43:Q43"/>
    <mergeCell ref="R43:T43"/>
    <mergeCell ref="L39:M39"/>
    <mergeCell ref="N39:O39"/>
    <mergeCell ref="P39:Q39"/>
    <mergeCell ref="R11:S11"/>
    <mergeCell ref="L24:M24"/>
    <mergeCell ref="N24:O24"/>
    <mergeCell ref="P24:Q24"/>
    <mergeCell ref="R24:T24"/>
    <mergeCell ref="R39:T39"/>
    <mergeCell ref="C6:I6"/>
    <mergeCell ref="C8:F8"/>
    <mergeCell ref="G8:H8"/>
    <mergeCell ref="J6:N6"/>
    <mergeCell ref="O6:T6"/>
    <mergeCell ref="L10:M10"/>
    <mergeCell ref="N10:O10"/>
    <mergeCell ref="P10:Q10"/>
    <mergeCell ref="R10:T10"/>
    <mergeCell ref="L11:L12"/>
    <mergeCell ref="M11:M12"/>
    <mergeCell ref="N11:N12"/>
    <mergeCell ref="O11:O12"/>
    <mergeCell ref="P11:P12"/>
    <mergeCell ref="Q11:Q12"/>
  </mergeCells>
  <pageMargins left="0.7" right="0.7" top="0.75" bottom="0.75" header="0.3" footer="0.3"/>
  <pageSetup paperSize="9" scale="65" orientation="landscape"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3:Q62"/>
  <sheetViews>
    <sheetView zoomScaleNormal="100" workbookViewId="0">
      <selection activeCell="A3" sqref="A3"/>
    </sheetView>
  </sheetViews>
  <sheetFormatPr baseColWidth="10" defaultColWidth="8.85546875" defaultRowHeight="15" x14ac:dyDescent="0.3"/>
  <cols>
    <col min="1" max="1" width="6.7109375" style="1" customWidth="1"/>
    <col min="2" max="2" width="49.5703125" style="1" bestFit="1" customWidth="1"/>
    <col min="3" max="3" width="16.7109375" style="218" customWidth="1"/>
    <col min="4" max="4" width="9" style="238" customWidth="1"/>
    <col min="5" max="6" width="16.7109375" style="218" customWidth="1"/>
    <col min="7" max="7" width="9" style="238" customWidth="1"/>
    <col min="8" max="9" width="16.7109375" style="218" customWidth="1"/>
    <col min="10" max="10" width="9" style="238" customWidth="1"/>
    <col min="11" max="12" width="16.7109375" style="218" customWidth="1"/>
    <col min="13" max="13" width="9" style="238" customWidth="1"/>
    <col min="14" max="15" width="16.7109375" style="218" customWidth="1"/>
    <col min="16" max="16" width="0.5703125" style="218" customWidth="1"/>
    <col min="17" max="17" width="0.85546875" style="218" hidden="1" customWidth="1"/>
    <col min="18" max="16384" width="8.85546875" style="1"/>
  </cols>
  <sheetData>
    <row r="3" spans="1:17" ht="29.45" customHeight="1" x14ac:dyDescent="0.3">
      <c r="A3" s="35" t="str">
        <f>TAB00!B53&amp;" : "&amp;TAB00!C53</f>
        <v>TAB4.4.2 : Synthèse des produits prévisionnels issus des tarifs de prélèvement 2027</v>
      </c>
      <c r="B3" s="35"/>
      <c r="C3" s="217"/>
      <c r="D3" s="236"/>
      <c r="E3" s="217"/>
      <c r="F3" s="217"/>
      <c r="G3" s="236"/>
      <c r="H3" s="217"/>
      <c r="I3" s="217"/>
      <c r="J3" s="236"/>
      <c r="K3" s="217"/>
      <c r="L3" s="217"/>
      <c r="M3" s="236"/>
      <c r="N3" s="217"/>
      <c r="O3" s="217"/>
    </row>
    <row r="5" spans="1:17" ht="25.15" customHeight="1" x14ac:dyDescent="0.3">
      <c r="B5" s="590" t="s">
        <v>0</v>
      </c>
      <c r="C5" s="216" t="s">
        <v>19</v>
      </c>
      <c r="D5" s="587" t="s">
        <v>5</v>
      </c>
      <c r="E5" s="587"/>
      <c r="F5" s="587"/>
      <c r="G5" s="587" t="s">
        <v>6</v>
      </c>
      <c r="H5" s="587"/>
      <c r="I5" s="587"/>
      <c r="J5" s="587" t="s">
        <v>7</v>
      </c>
      <c r="K5" s="587"/>
      <c r="L5" s="587"/>
      <c r="M5" s="587" t="s">
        <v>8</v>
      </c>
      <c r="N5" s="587"/>
      <c r="O5" s="587"/>
    </row>
    <row r="6" spans="1:17" s="6" customFormat="1" ht="14.45" customHeight="1" x14ac:dyDescent="0.3">
      <c r="B6" s="591"/>
      <c r="C6" s="216" t="s">
        <v>9</v>
      </c>
      <c r="D6" s="237" t="s">
        <v>42</v>
      </c>
      <c r="E6" s="216" t="s">
        <v>132</v>
      </c>
      <c r="F6" s="216" t="s">
        <v>43</v>
      </c>
      <c r="G6" s="237" t="s">
        <v>42</v>
      </c>
      <c r="H6" s="216" t="s">
        <v>132</v>
      </c>
      <c r="I6" s="216" t="s">
        <v>43</v>
      </c>
      <c r="J6" s="237" t="s">
        <v>42</v>
      </c>
      <c r="K6" s="216" t="s">
        <v>132</v>
      </c>
      <c r="L6" s="216" t="s">
        <v>43</v>
      </c>
      <c r="M6" s="237" t="s">
        <v>42</v>
      </c>
      <c r="N6" s="216" t="s">
        <v>132</v>
      </c>
      <c r="O6" s="216" t="s">
        <v>43</v>
      </c>
      <c r="P6" s="219"/>
      <c r="Q6" s="219"/>
    </row>
    <row r="7" spans="1:17" s="6" customFormat="1" ht="14.45" customHeight="1" x14ac:dyDescent="0.3">
      <c r="A7" s="588" t="s">
        <v>200</v>
      </c>
      <c r="B7" s="214" t="s">
        <v>11</v>
      </c>
      <c r="C7" s="384">
        <f>SUM(F7,I7,L7,O7)</f>
        <v>0</v>
      </c>
      <c r="D7" s="385"/>
      <c r="E7" s="384"/>
      <c r="F7" s="384">
        <f>SUM(F8,F17,F18)</f>
        <v>0</v>
      </c>
      <c r="G7" s="385"/>
      <c r="H7" s="384"/>
      <c r="I7" s="384">
        <f>SUM(I8,I17,I18)</f>
        <v>0</v>
      </c>
      <c r="J7" s="385"/>
      <c r="K7" s="384"/>
      <c r="L7" s="384">
        <f>SUM(L8,L17,L18)</f>
        <v>0</v>
      </c>
      <c r="M7" s="385"/>
      <c r="N7" s="384"/>
      <c r="O7" s="384">
        <f>SUM(O8,O17,O18)</f>
        <v>0</v>
      </c>
      <c r="P7" s="219"/>
      <c r="Q7" s="219"/>
    </row>
    <row r="8" spans="1:17" x14ac:dyDescent="0.3">
      <c r="A8" s="589"/>
      <c r="B8" s="59" t="s">
        <v>12</v>
      </c>
      <c r="C8" s="218">
        <f>SUM(F8,I8,L8,O8)</f>
        <v>0</v>
      </c>
      <c r="F8" s="218">
        <f>SUM(F9,F12)</f>
        <v>0</v>
      </c>
      <c r="I8" s="218">
        <f>SUM(I9,I15)</f>
        <v>0</v>
      </c>
      <c r="L8" s="218">
        <f>SUM(L9,L15)</f>
        <v>0</v>
      </c>
      <c r="O8" s="218">
        <f>SUM(O9,O12)</f>
        <v>0</v>
      </c>
    </row>
    <row r="9" spans="1:17" x14ac:dyDescent="0.3">
      <c r="A9" s="589"/>
      <c r="B9" s="60" t="s">
        <v>336</v>
      </c>
      <c r="C9" s="218">
        <f t="shared" ref="C9:C34" si="0">SUM(F9,I9,L9,O9)</f>
        <v>0</v>
      </c>
      <c r="F9" s="218">
        <f>SUM(F10:F11)</f>
        <v>0</v>
      </c>
      <c r="I9" s="218">
        <f>SUM(I10:I11)</f>
        <v>0</v>
      </c>
      <c r="L9" s="218">
        <f>SUM(L10:L11)</f>
        <v>0</v>
      </c>
      <c r="O9" s="218">
        <f>SUM(O10:O11)</f>
        <v>0</v>
      </c>
    </row>
    <row r="10" spans="1:17" s="129" customFormat="1" x14ac:dyDescent="0.3">
      <c r="A10" s="589"/>
      <c r="B10" s="282" t="s">
        <v>307</v>
      </c>
      <c r="C10" s="218">
        <f t="shared" si="0"/>
        <v>0</v>
      </c>
      <c r="D10" s="283">
        <f>IF('TAB4.4.1'!L17="v",0,'TAB4.4.1'!L17)</f>
        <v>0</v>
      </c>
      <c r="E10" s="281">
        <f>'TAB3.1'!G74</f>
        <v>0</v>
      </c>
      <c r="F10" s="281">
        <f>D10*E10*12</f>
        <v>0</v>
      </c>
      <c r="G10" s="283">
        <f>IF('TAB4.4.1'!N17="v",0,'TAB4.4.1'!N17)</f>
        <v>0</v>
      </c>
      <c r="H10" s="281">
        <f>'TAB3.1'!G76</f>
        <v>0</v>
      </c>
      <c r="I10" s="281">
        <f>G10*H10*12</f>
        <v>0</v>
      </c>
      <c r="J10" s="283">
        <f>IF('TAB4.4.1'!P17="v",0,'TAB4.4.1'!P17)</f>
        <v>0</v>
      </c>
      <c r="K10" s="281">
        <f>'TAB3.1'!G78</f>
        <v>0</v>
      </c>
      <c r="L10" s="281">
        <f>J10*K10*12</f>
        <v>0</v>
      </c>
      <c r="M10" s="283">
        <f>IF('TAB4.4.1'!R17="v",0,'TAB4.4.1'!R17)</f>
        <v>0</v>
      </c>
      <c r="N10" s="281">
        <f>'TAB3.1'!G80</f>
        <v>0</v>
      </c>
      <c r="O10" s="281">
        <f>M10*N10*12</f>
        <v>0</v>
      </c>
      <c r="P10" s="281"/>
      <c r="Q10" s="281"/>
    </row>
    <row r="11" spans="1:17" x14ac:dyDescent="0.3">
      <c r="A11" s="589"/>
      <c r="B11" s="215" t="s">
        <v>335</v>
      </c>
      <c r="C11" s="218">
        <f t="shared" si="0"/>
        <v>0</v>
      </c>
      <c r="D11" s="238">
        <f>IF('TAB4.4.1'!L18="v",0,'TAB4.4.1'!L18)</f>
        <v>0</v>
      </c>
      <c r="E11" s="218">
        <f>'TAB3.1'!G75</f>
        <v>0</v>
      </c>
      <c r="F11" s="218">
        <f>D11*E11*12</f>
        <v>0</v>
      </c>
      <c r="G11" s="238">
        <f>IF('TAB4.4.1'!N18="v",0,'TAB4.4.1'!N18)</f>
        <v>0</v>
      </c>
      <c r="H11" s="218">
        <f>'TAB3.1'!G77</f>
        <v>0</v>
      </c>
      <c r="I11" s="218">
        <f>G11*H11*12</f>
        <v>0</v>
      </c>
      <c r="J11" s="238">
        <f>IF('TAB4.4.1'!P18="v",0,'TAB4.4.1'!P18)</f>
        <v>0</v>
      </c>
      <c r="K11" s="218">
        <f>'TAB3.1'!G79</f>
        <v>0</v>
      </c>
      <c r="L11" s="218">
        <f>J11*K11*12</f>
        <v>0</v>
      </c>
      <c r="M11" s="238">
        <f>IF('TAB4.4.1'!R18="v",0,'TAB4.4.1'!R18)</f>
        <v>0</v>
      </c>
      <c r="N11" s="218">
        <f>'TAB3.1'!G81</f>
        <v>0</v>
      </c>
      <c r="O11" s="218">
        <f>M11*N11*12</f>
        <v>0</v>
      </c>
    </row>
    <row r="12" spans="1:17" x14ac:dyDescent="0.3">
      <c r="A12" s="589"/>
      <c r="B12" s="60" t="s">
        <v>312</v>
      </c>
      <c r="C12" s="218">
        <f t="shared" si="0"/>
        <v>0</v>
      </c>
      <c r="D12" s="199"/>
      <c r="E12" s="199"/>
      <c r="F12" s="199"/>
      <c r="G12" s="199"/>
      <c r="H12" s="199"/>
      <c r="I12" s="199"/>
      <c r="J12" s="199"/>
      <c r="K12" s="199"/>
      <c r="L12" s="199"/>
      <c r="O12" s="218">
        <f>SUM(O13:O14)</f>
        <v>0</v>
      </c>
    </row>
    <row r="13" spans="1:17" ht="27" x14ac:dyDescent="0.3">
      <c r="A13" s="589"/>
      <c r="B13" s="282" t="s">
        <v>313</v>
      </c>
      <c r="C13" s="218">
        <f t="shared" si="0"/>
        <v>0</v>
      </c>
      <c r="D13" s="199"/>
      <c r="E13" s="199"/>
      <c r="F13" s="199"/>
      <c r="G13" s="199"/>
      <c r="H13" s="199"/>
      <c r="I13" s="199"/>
      <c r="J13" s="199"/>
      <c r="K13" s="199"/>
      <c r="L13" s="199"/>
      <c r="M13" s="238">
        <f>IF('TAB4.4.1'!S20="v",0,'TAB4.4.1'!S20)</f>
        <v>0</v>
      </c>
      <c r="N13" s="27"/>
      <c r="O13" s="27"/>
    </row>
    <row r="14" spans="1:17" ht="27" x14ac:dyDescent="0.3">
      <c r="A14" s="589"/>
      <c r="B14" s="282" t="s">
        <v>314</v>
      </c>
      <c r="C14" s="218">
        <f t="shared" si="0"/>
        <v>0</v>
      </c>
      <c r="D14" s="199"/>
      <c r="E14" s="199"/>
      <c r="F14" s="199"/>
      <c r="G14" s="199"/>
      <c r="H14" s="199"/>
      <c r="I14" s="199"/>
      <c r="J14" s="199"/>
      <c r="K14" s="199"/>
      <c r="L14" s="199"/>
      <c r="M14" s="238">
        <f>IF('TAB4.4.1'!S21="v",0,'TAB4.4.1'!S21)</f>
        <v>0</v>
      </c>
      <c r="N14" s="218">
        <f>'TAB3.1'!G82</f>
        <v>0</v>
      </c>
      <c r="O14" s="218">
        <f>M14*N14</f>
        <v>0</v>
      </c>
    </row>
    <row r="15" spans="1:17" x14ac:dyDescent="0.3">
      <c r="A15" s="589"/>
      <c r="B15" s="59" t="s">
        <v>315</v>
      </c>
      <c r="C15" s="218">
        <f t="shared" si="0"/>
        <v>0</v>
      </c>
      <c r="D15" s="199"/>
      <c r="E15" s="27"/>
      <c r="F15" s="27"/>
      <c r="G15" s="199"/>
      <c r="H15" s="27"/>
      <c r="I15" s="27"/>
      <c r="J15" s="199"/>
      <c r="K15" s="27"/>
      <c r="L15" s="27"/>
      <c r="M15" s="199"/>
      <c r="N15" s="27"/>
      <c r="O15" s="27"/>
    </row>
    <row r="16" spans="1:17" x14ac:dyDescent="0.3">
      <c r="A16" s="589"/>
      <c r="B16" s="215" t="s">
        <v>100</v>
      </c>
      <c r="C16" s="218">
        <f t="shared" si="0"/>
        <v>0</v>
      </c>
      <c r="D16" s="199"/>
      <c r="E16" s="27"/>
      <c r="F16" s="27"/>
      <c r="G16" s="199"/>
      <c r="H16" s="27"/>
      <c r="I16" s="27"/>
      <c r="J16" s="199"/>
      <c r="K16" s="27"/>
      <c r="L16" s="27"/>
      <c r="M16" s="199"/>
      <c r="N16" s="27"/>
      <c r="O16" s="27"/>
    </row>
    <row r="17" spans="1:17" x14ac:dyDescent="0.3">
      <c r="A17" s="589"/>
      <c r="B17" s="59" t="s">
        <v>318</v>
      </c>
      <c r="C17" s="218">
        <f t="shared" si="0"/>
        <v>0</v>
      </c>
      <c r="D17" s="218">
        <f>IF('TAB4.4.1'!L24="v",0,'TAB4.4.1'!L24)</f>
        <v>0</v>
      </c>
      <c r="E17" s="218">
        <f>'TAB3.1'!G8</f>
        <v>0</v>
      </c>
      <c r="F17" s="218">
        <f>D17*E17</f>
        <v>0</v>
      </c>
      <c r="G17" s="218">
        <f>IF('TAB4.4.1'!N24="v",0,'TAB4.4.1'!N24)</f>
        <v>0</v>
      </c>
      <c r="H17" s="218">
        <f>'TAB3.1'!G9</f>
        <v>0</v>
      </c>
      <c r="I17" s="218">
        <f>G17*H17</f>
        <v>0</v>
      </c>
      <c r="J17" s="218">
        <f>IF('TAB4.4.1'!P24="v",0,'TAB4.4.1'!P24)</f>
        <v>0</v>
      </c>
      <c r="K17" s="218">
        <f>'TAB3.1'!G10</f>
        <v>0</v>
      </c>
      <c r="L17" s="218">
        <f>J17*K17</f>
        <v>0</v>
      </c>
      <c r="M17" s="218">
        <f>IF('TAB4.4.1'!R24="v",0,'TAB4.4.1'!R24)</f>
        <v>0</v>
      </c>
      <c r="N17" s="218">
        <f>'TAB3.1'!G11</f>
        <v>0</v>
      </c>
      <c r="O17" s="218">
        <f>M17*N17</f>
        <v>0</v>
      </c>
    </row>
    <row r="18" spans="1:17" x14ac:dyDescent="0.3">
      <c r="A18" s="589"/>
      <c r="B18" s="59" t="s">
        <v>337</v>
      </c>
      <c r="C18" s="218">
        <f t="shared" si="0"/>
        <v>0</v>
      </c>
      <c r="F18" s="218">
        <f>SUM(F23:F26)</f>
        <v>0</v>
      </c>
      <c r="I18" s="218">
        <f>SUM(I23:I26)</f>
        <v>0</v>
      </c>
      <c r="L18" s="218">
        <f>SUM(L23:L26)</f>
        <v>0</v>
      </c>
      <c r="O18" s="218">
        <f>SUM(O19:O26)</f>
        <v>0</v>
      </c>
    </row>
    <row r="19" spans="1:17" x14ac:dyDescent="0.3">
      <c r="A19" s="589"/>
      <c r="B19" s="60" t="s">
        <v>323</v>
      </c>
      <c r="C19" s="218">
        <f t="shared" si="0"/>
        <v>0</v>
      </c>
      <c r="D19" s="199"/>
      <c r="E19" s="199"/>
      <c r="F19" s="199"/>
      <c r="G19" s="199"/>
      <c r="H19" s="199"/>
      <c r="I19" s="199"/>
      <c r="J19" s="199"/>
      <c r="K19" s="199"/>
      <c r="L19" s="199"/>
      <c r="M19" s="238">
        <f>IF('TAB4.4.1'!S27="v",0,'TAB4.4.1'!S27)</f>
        <v>0</v>
      </c>
      <c r="N19" s="218">
        <f>'TAB3.1'!G42</f>
        <v>0</v>
      </c>
      <c r="O19" s="218">
        <f>M19*N19</f>
        <v>0</v>
      </c>
    </row>
    <row r="20" spans="1:17" x14ac:dyDescent="0.3">
      <c r="A20" s="589"/>
      <c r="B20" s="60" t="s">
        <v>325</v>
      </c>
      <c r="C20" s="218">
        <f t="shared" si="0"/>
        <v>0</v>
      </c>
      <c r="D20" s="199"/>
      <c r="E20" s="199"/>
      <c r="F20" s="199"/>
      <c r="G20" s="199"/>
      <c r="H20" s="199"/>
      <c r="I20" s="199"/>
      <c r="J20" s="199"/>
      <c r="K20" s="199"/>
      <c r="L20" s="199"/>
      <c r="M20" s="238">
        <f>IF('TAB4.4.1'!S28="v",0,'TAB4.4.1'!S28)</f>
        <v>0</v>
      </c>
      <c r="N20" s="218">
        <f>'TAB3.1'!G43</f>
        <v>0</v>
      </c>
      <c r="O20" s="218">
        <f t="shared" ref="O20:O22" si="1">M20*N20</f>
        <v>0</v>
      </c>
    </row>
    <row r="21" spans="1:17" x14ac:dyDescent="0.3">
      <c r="A21" s="589"/>
      <c r="B21" s="60" t="s">
        <v>326</v>
      </c>
      <c r="C21" s="218">
        <f t="shared" si="0"/>
        <v>0</v>
      </c>
      <c r="D21" s="199"/>
      <c r="E21" s="199"/>
      <c r="F21" s="199"/>
      <c r="G21" s="199"/>
      <c r="H21" s="199"/>
      <c r="I21" s="199"/>
      <c r="J21" s="199"/>
      <c r="K21" s="199"/>
      <c r="L21" s="199"/>
      <c r="M21" s="238">
        <f>IF('TAB4.4.1'!S29="v",0,'TAB4.4.1'!S29)</f>
        <v>0</v>
      </c>
      <c r="N21" s="218">
        <f>'TAB3.1'!G44</f>
        <v>0</v>
      </c>
      <c r="O21" s="218">
        <f t="shared" si="1"/>
        <v>0</v>
      </c>
    </row>
    <row r="22" spans="1:17" x14ac:dyDescent="0.3">
      <c r="A22" s="589"/>
      <c r="B22" s="60" t="s">
        <v>327</v>
      </c>
      <c r="C22" s="218">
        <f t="shared" si="0"/>
        <v>0</v>
      </c>
      <c r="D22" s="199"/>
      <c r="E22" s="199"/>
      <c r="F22" s="199"/>
      <c r="G22" s="199"/>
      <c r="H22" s="199"/>
      <c r="I22" s="199"/>
      <c r="J22" s="199"/>
      <c r="K22" s="199"/>
      <c r="L22" s="199"/>
      <c r="M22" s="238">
        <f>IF('TAB4.4.1'!S30="v",0,'TAB4.4.1'!S30)</f>
        <v>0</v>
      </c>
      <c r="N22" s="218">
        <f>'TAB3.1'!G45</f>
        <v>0</v>
      </c>
      <c r="O22" s="218">
        <f t="shared" si="1"/>
        <v>0</v>
      </c>
    </row>
    <row r="23" spans="1:17" x14ac:dyDescent="0.3">
      <c r="A23" s="589"/>
      <c r="B23" s="60" t="s">
        <v>86</v>
      </c>
      <c r="C23" s="218">
        <f t="shared" si="0"/>
        <v>0</v>
      </c>
      <c r="D23" s="199"/>
      <c r="E23" s="27"/>
      <c r="F23" s="27"/>
      <c r="G23" s="199"/>
      <c r="H23" s="27"/>
      <c r="I23" s="27"/>
      <c r="J23" s="199"/>
      <c r="K23" s="27"/>
      <c r="L23" s="27"/>
      <c r="M23" s="199"/>
      <c r="N23" s="199"/>
      <c r="O23" s="199"/>
    </row>
    <row r="24" spans="1:17" x14ac:dyDescent="0.3">
      <c r="A24" s="589"/>
      <c r="B24" s="60" t="s">
        <v>87</v>
      </c>
      <c r="C24" s="218">
        <f t="shared" si="0"/>
        <v>0</v>
      </c>
      <c r="D24" s="238">
        <f>IF('TAB4.4.1'!L32="v",0,'TAB4.4.1'!L32)</f>
        <v>0</v>
      </c>
      <c r="E24" s="218">
        <f>'TAB3.1'!G18</f>
        <v>0</v>
      </c>
      <c r="F24" s="218">
        <f t="shared" ref="F24" si="2">D24*E24</f>
        <v>0</v>
      </c>
      <c r="G24" s="238">
        <f>IF('TAB4.4.1'!N32="v",0,'TAB4.4.1'!N32)</f>
        <v>0</v>
      </c>
      <c r="H24" s="218">
        <f>'TAB3.1'!G22</f>
        <v>0</v>
      </c>
      <c r="I24" s="218">
        <f t="shared" ref="I24:I25" si="3">G24*H24</f>
        <v>0</v>
      </c>
      <c r="J24" s="238">
        <f>IF('TAB4.4.1'!P32="v",0,'TAB4.4.1'!P32)</f>
        <v>0</v>
      </c>
      <c r="K24" s="218">
        <f>'TAB3.1'!G26+'TAB3.1'!G29</f>
        <v>0</v>
      </c>
      <c r="L24" s="218">
        <f t="shared" ref="L24:L25" si="4">J24*K24</f>
        <v>0</v>
      </c>
      <c r="M24" s="238">
        <f>IF('TAB4.4.1'!R32="v",0,'TAB4.4.1'!R32)</f>
        <v>0</v>
      </c>
      <c r="N24" s="218">
        <f>'TAB3.1'!G34+'TAB3.1'!G38</f>
        <v>0</v>
      </c>
      <c r="O24" s="218">
        <f t="shared" ref="O24:O25" si="5">M24*N24</f>
        <v>0</v>
      </c>
    </row>
    <row r="25" spans="1:17" x14ac:dyDescent="0.3">
      <c r="A25" s="589"/>
      <c r="B25" s="60" t="s">
        <v>15</v>
      </c>
      <c r="C25" s="218">
        <f t="shared" si="0"/>
        <v>0</v>
      </c>
      <c r="D25" s="238">
        <f>IF('TAB4.4.1'!L33="v",0,'TAB4.4.1'!L33)</f>
        <v>0</v>
      </c>
      <c r="E25" s="218">
        <f>'TAB3.1'!G19</f>
        <v>0</v>
      </c>
      <c r="F25" s="218">
        <f>D25*E25</f>
        <v>0</v>
      </c>
      <c r="G25" s="238">
        <f>IF('TAB4.4.1'!N33="v",0,'TAB4.4.1'!N33)</f>
        <v>0</v>
      </c>
      <c r="H25" s="218">
        <f>'TAB3.1'!G23</f>
        <v>0</v>
      </c>
      <c r="I25" s="218">
        <f t="shared" si="3"/>
        <v>0</v>
      </c>
      <c r="J25" s="238">
        <f>IF('TAB4.4.1'!P33="v",0,'TAB4.4.1'!P33)</f>
        <v>0</v>
      </c>
      <c r="K25" s="218">
        <f>'TAB3.1'!G27+'TAB3.1'!G30</f>
        <v>0</v>
      </c>
      <c r="L25" s="218">
        <f t="shared" si="4"/>
        <v>0</v>
      </c>
      <c r="M25" s="238">
        <f>IF('TAB4.4.1'!R33="v",0,'TAB4.4.1'!R33)</f>
        <v>0</v>
      </c>
      <c r="N25" s="218">
        <f>'TAB3.1'!G35+'TAB3.1'!G39</f>
        <v>0</v>
      </c>
      <c r="O25" s="218">
        <f t="shared" si="5"/>
        <v>0</v>
      </c>
    </row>
    <row r="26" spans="1:17" x14ac:dyDescent="0.3">
      <c r="A26" s="589"/>
      <c r="B26" s="60" t="s">
        <v>88</v>
      </c>
      <c r="C26" s="218">
        <f t="shared" si="0"/>
        <v>0</v>
      </c>
      <c r="D26" s="199"/>
      <c r="E26" s="27"/>
      <c r="F26" s="27"/>
      <c r="G26" s="199"/>
      <c r="H26" s="27"/>
      <c r="I26" s="27"/>
      <c r="J26" s="199"/>
      <c r="K26" s="27"/>
      <c r="L26" s="27"/>
      <c r="M26" s="238">
        <f>IF('TAB4.4.1'!R37="v",0,'TAB4.4.1'!R37)</f>
        <v>0</v>
      </c>
      <c r="N26" s="218">
        <f>'TAB3.1'!G36+'TAB3.1'!G46</f>
        <v>0</v>
      </c>
      <c r="O26" s="218">
        <f>M26*N26</f>
        <v>0</v>
      </c>
    </row>
    <row r="27" spans="1:17" x14ac:dyDescent="0.3">
      <c r="A27" s="589"/>
      <c r="B27" s="214" t="s">
        <v>20</v>
      </c>
      <c r="C27" s="386">
        <f t="shared" si="0"/>
        <v>0</v>
      </c>
      <c r="D27" s="387">
        <f>IF('TAB4.4.1'!L39="v",0,'TAB4.4.1'!L39)</f>
        <v>0</v>
      </c>
      <c r="E27" s="386">
        <f>SUM(E23:E26)</f>
        <v>0</v>
      </c>
      <c r="F27" s="386">
        <f>D27*E27</f>
        <v>0</v>
      </c>
      <c r="G27" s="387">
        <f>IF('TAB4.4.1'!N39="v",0,'TAB4.4.1'!N39)</f>
        <v>0</v>
      </c>
      <c r="H27" s="386">
        <f>SUM(H23:H26)</f>
        <v>0</v>
      </c>
      <c r="I27" s="386">
        <f>G27*H27</f>
        <v>0</v>
      </c>
      <c r="J27" s="387">
        <f>IF('TAB4.4.1'!P39="v",0,'TAB4.4.1'!P39)</f>
        <v>0</v>
      </c>
      <c r="K27" s="386">
        <f>SUM(K23:K26)</f>
        <v>0</v>
      </c>
      <c r="L27" s="386">
        <f>J27*K27</f>
        <v>0</v>
      </c>
      <c r="M27" s="387">
        <f>IF('TAB4.4.1'!R39="v",0,'TAB4.4.1'!R39)</f>
        <v>0</v>
      </c>
      <c r="N27" s="386">
        <f>SUM(N19:N26)</f>
        <v>0</v>
      </c>
      <c r="O27" s="386">
        <f>M27*N27</f>
        <v>0</v>
      </c>
    </row>
    <row r="28" spans="1:17" s="6" customFormat="1" ht="14.45" customHeight="1" x14ac:dyDescent="0.3">
      <c r="A28" s="589"/>
      <c r="B28" s="214" t="s">
        <v>89</v>
      </c>
      <c r="C28" s="386">
        <f t="shared" si="0"/>
        <v>0</v>
      </c>
      <c r="D28" s="387"/>
      <c r="E28" s="386"/>
      <c r="F28" s="386">
        <f>SUM(F29:F31)</f>
        <v>0</v>
      </c>
      <c r="G28" s="387"/>
      <c r="H28" s="386"/>
      <c r="I28" s="386">
        <f>SUM(I29:I31)</f>
        <v>0</v>
      </c>
      <c r="J28" s="387"/>
      <c r="K28" s="386"/>
      <c r="L28" s="386">
        <f>SUM(L29:L31)</f>
        <v>0</v>
      </c>
      <c r="M28" s="387"/>
      <c r="N28" s="386"/>
      <c r="O28" s="386">
        <f>SUM(O29:O31)</f>
        <v>0</v>
      </c>
      <c r="P28" s="219"/>
      <c r="Q28" s="219"/>
    </row>
    <row r="29" spans="1:17" x14ac:dyDescent="0.3">
      <c r="A29" s="589"/>
      <c r="B29" s="59" t="s">
        <v>4</v>
      </c>
      <c r="C29" s="218">
        <f t="shared" si="0"/>
        <v>0</v>
      </c>
      <c r="D29" s="238">
        <f>IF('TAB4.4.1'!L42="v",0,'TAB4.4.1'!L42)</f>
        <v>0</v>
      </c>
      <c r="E29" s="218">
        <f>E27-'TAB3.1'!G65</f>
        <v>0</v>
      </c>
      <c r="F29" s="218">
        <f>D29*E29</f>
        <v>0</v>
      </c>
      <c r="G29" s="238">
        <f>IF('TAB4.4.1'!N42="v",0,'TAB4.4.1'!N42)</f>
        <v>0</v>
      </c>
      <c r="H29" s="218">
        <f>H27-'TAB3.1'!G66</f>
        <v>0</v>
      </c>
      <c r="I29" s="218">
        <f t="shared" ref="I29:I31" si="6">G29*H29</f>
        <v>0</v>
      </c>
      <c r="J29" s="238">
        <f>IF('TAB4.4.1'!P42="v",0,'TAB4.4.1'!P42)</f>
        <v>0</v>
      </c>
      <c r="K29" s="218">
        <f>K27-'TAB3.1'!G67</f>
        <v>0</v>
      </c>
      <c r="L29" s="218">
        <f t="shared" ref="L29:L31" si="7">J29*K29</f>
        <v>0</v>
      </c>
      <c r="M29" s="238">
        <f>IF('TAB4.4.1'!R42="v",0,'TAB4.4.1'!R42)</f>
        <v>0</v>
      </c>
      <c r="N29" s="218">
        <f>N27-'TAB3.1'!G68</f>
        <v>0</v>
      </c>
      <c r="O29" s="218">
        <f>M29*N29</f>
        <v>0</v>
      </c>
    </row>
    <row r="30" spans="1:17" x14ac:dyDescent="0.3">
      <c r="A30" s="589"/>
      <c r="B30" s="59" t="s">
        <v>104</v>
      </c>
      <c r="C30" s="218">
        <f>SUM(F30,I30,L30,O30)</f>
        <v>0</v>
      </c>
      <c r="D30" s="238">
        <f>IF('TAB4.4.1'!L43="v",0,'TAB4.4.1'!L43)</f>
        <v>0</v>
      </c>
      <c r="E30" s="218">
        <f>E27</f>
        <v>0</v>
      </c>
      <c r="F30" s="218">
        <f>D30*E30</f>
        <v>0</v>
      </c>
      <c r="G30" s="238">
        <f>IF('TAB4.4.1'!N43="v",0,'TAB4.4.1'!N43)</f>
        <v>0</v>
      </c>
      <c r="H30" s="218">
        <f>H27</f>
        <v>0</v>
      </c>
      <c r="I30" s="218">
        <f t="shared" si="6"/>
        <v>0</v>
      </c>
      <c r="J30" s="238">
        <f>IF('TAB4.4.1'!P43="v",0,'TAB4.4.1'!P43)</f>
        <v>0</v>
      </c>
      <c r="K30" s="218">
        <f>K27</f>
        <v>0</v>
      </c>
      <c r="L30" s="218">
        <f t="shared" si="7"/>
        <v>0</v>
      </c>
      <c r="M30" s="238">
        <f>IF('TAB4.4.1'!R43="v",0,'TAB4.4.1'!R43)</f>
        <v>0</v>
      </c>
      <c r="N30" s="218">
        <f>N27</f>
        <v>0</v>
      </c>
      <c r="O30" s="218">
        <f>M30*N30</f>
        <v>0</v>
      </c>
    </row>
    <row r="31" spans="1:17" x14ac:dyDescent="0.3">
      <c r="A31" s="589"/>
      <c r="B31" s="59" t="s">
        <v>106</v>
      </c>
      <c r="C31" s="218">
        <f t="shared" si="0"/>
        <v>0</v>
      </c>
      <c r="D31" s="238">
        <f>IF('TAB4.4.1'!L44="v",0,'TAB4.4.1'!L44)</f>
        <v>0</v>
      </c>
      <c r="E31" s="218">
        <f>E30</f>
        <v>0</v>
      </c>
      <c r="F31" s="218">
        <f>D31*E31</f>
        <v>0</v>
      </c>
      <c r="G31" s="238">
        <f>IF('TAB4.4.1'!N44="v",0,'TAB4.4.1'!N44)</f>
        <v>0</v>
      </c>
      <c r="H31" s="218">
        <f>H30</f>
        <v>0</v>
      </c>
      <c r="I31" s="218">
        <f t="shared" si="6"/>
        <v>0</v>
      </c>
      <c r="J31" s="238">
        <f>IF('TAB4.4.1'!P44="v",0,'TAB4.4.1'!P44)</f>
        <v>0</v>
      </c>
      <c r="K31" s="218">
        <f>K30</f>
        <v>0</v>
      </c>
      <c r="L31" s="218">
        <f t="shared" si="7"/>
        <v>0</v>
      </c>
      <c r="M31" s="238">
        <f>IF('TAB4.4.1'!R44="v",0,'TAB4.4.1'!R44)</f>
        <v>0</v>
      </c>
      <c r="N31" s="218">
        <f>N30</f>
        <v>0</v>
      </c>
      <c r="O31" s="218">
        <f>M31*N31</f>
        <v>0</v>
      </c>
    </row>
    <row r="32" spans="1:17" x14ac:dyDescent="0.3">
      <c r="A32" s="589"/>
      <c r="B32" s="214" t="s">
        <v>90</v>
      </c>
      <c r="C32" s="386">
        <f t="shared" si="0"/>
        <v>0</v>
      </c>
      <c r="D32" s="387">
        <f>IF('TAB4.4.1'!L46="v",0,'TAB4.4.1'!L46)</f>
        <v>0</v>
      </c>
      <c r="E32" s="386">
        <f>E31</f>
        <v>0</v>
      </c>
      <c r="F32" s="386">
        <f>D32*E32</f>
        <v>0</v>
      </c>
      <c r="G32" s="387">
        <f>IF('TAB4.4.1'!N46="v",0,'TAB4.4.1'!N46)</f>
        <v>0</v>
      </c>
      <c r="H32" s="386">
        <f>H31</f>
        <v>0</v>
      </c>
      <c r="I32" s="386">
        <f>G32*H32</f>
        <v>0</v>
      </c>
      <c r="J32" s="387">
        <f>IF('TAB4.4.1'!P46="v",0,'TAB4.4.1'!P46)</f>
        <v>0</v>
      </c>
      <c r="K32" s="386">
        <f>K31</f>
        <v>0</v>
      </c>
      <c r="L32" s="386">
        <f>J32*K32</f>
        <v>0</v>
      </c>
      <c r="M32" s="387">
        <f>IF('TAB4.4.1'!R46="v",0,'TAB4.4.1'!R46)</f>
        <v>0</v>
      </c>
      <c r="N32" s="386">
        <f>N31</f>
        <v>0</v>
      </c>
      <c r="O32" s="386">
        <f>M32*N32</f>
        <v>0</v>
      </c>
    </row>
    <row r="33" spans="1:15" x14ac:dyDescent="0.3">
      <c r="A33" s="589"/>
      <c r="B33" s="214" t="s">
        <v>91</v>
      </c>
      <c r="C33" s="386">
        <f t="shared" si="0"/>
        <v>0</v>
      </c>
      <c r="D33" s="387">
        <f>IF('TAB4.4.1'!L48="v",0,'TAB4.4.1'!L48)</f>
        <v>0</v>
      </c>
      <c r="E33" s="386">
        <f>'TAB3.1'!G87</f>
        <v>0</v>
      </c>
      <c r="F33" s="386">
        <f>D33*E33</f>
        <v>0</v>
      </c>
      <c r="G33" s="387">
        <f>IF('TAB4.4.1'!N48="v",0,'TAB4.4.1'!N48)</f>
        <v>0</v>
      </c>
      <c r="H33" s="386">
        <f>'TAB3.1'!G88</f>
        <v>0</v>
      </c>
      <c r="I33" s="386">
        <f>G33*H33</f>
        <v>0</v>
      </c>
      <c r="J33" s="387">
        <f>IF('TAB4.4.1'!P48="v",0,'TAB4.4.1'!P48)</f>
        <v>0</v>
      </c>
      <c r="K33" s="386">
        <f>'TAB3.1'!G89</f>
        <v>0</v>
      </c>
      <c r="L33" s="386">
        <f>J33*K33</f>
        <v>0</v>
      </c>
      <c r="M33" s="388"/>
      <c r="N33" s="388"/>
      <c r="O33" s="388"/>
    </row>
    <row r="34" spans="1:15" x14ac:dyDescent="0.3">
      <c r="A34" s="589"/>
      <c r="B34" s="212" t="s">
        <v>19</v>
      </c>
      <c r="C34" s="183">
        <f t="shared" si="0"/>
        <v>0</v>
      </c>
      <c r="D34" s="239"/>
      <c r="E34" s="183"/>
      <c r="F34" s="183">
        <f>SUM(F7,F27,F28,F32,F33)</f>
        <v>0</v>
      </c>
      <c r="G34" s="239"/>
      <c r="H34" s="183"/>
      <c r="I34" s="183">
        <f>SUM(I7,I27,I28,I32,I33)</f>
        <v>0</v>
      </c>
      <c r="J34" s="239"/>
      <c r="K34" s="183"/>
      <c r="L34" s="183">
        <f>SUM(L7,L27,L28,L32,L33)</f>
        <v>0</v>
      </c>
      <c r="M34" s="239"/>
      <c r="N34" s="183"/>
      <c r="O34" s="183">
        <f>SUM(O7,O27,O28,O32,O33)</f>
        <v>0</v>
      </c>
    </row>
    <row r="35" spans="1:15" x14ac:dyDescent="0.3">
      <c r="A35" s="588" t="s">
        <v>201</v>
      </c>
      <c r="B35" s="214" t="s">
        <v>11</v>
      </c>
      <c r="C35" s="384">
        <f>SUM(F35,I35,L35,O35)</f>
        <v>0</v>
      </c>
      <c r="D35" s="385"/>
      <c r="E35" s="384"/>
      <c r="F35" s="384">
        <f>SUM(F43,F45,F46)</f>
        <v>0</v>
      </c>
      <c r="G35" s="385"/>
      <c r="H35" s="384"/>
      <c r="I35" s="384">
        <f>SUM(I43,I45,I46)</f>
        <v>0</v>
      </c>
      <c r="J35" s="385"/>
      <c r="K35" s="384"/>
      <c r="L35" s="384">
        <f>SUM(L43,L45,L46)</f>
        <v>0</v>
      </c>
      <c r="M35" s="385"/>
      <c r="N35" s="384"/>
      <c r="O35" s="384">
        <f>SUM(O43,O45,O46)</f>
        <v>0</v>
      </c>
    </row>
    <row r="36" spans="1:15" x14ac:dyDescent="0.3">
      <c r="A36" s="589"/>
      <c r="B36" s="59" t="s">
        <v>12</v>
      </c>
      <c r="C36" s="218">
        <f>SUM(F36,I36,L36,O36)</f>
        <v>0</v>
      </c>
      <c r="D36" s="199"/>
      <c r="E36" s="27"/>
      <c r="F36" s="27"/>
      <c r="G36" s="199"/>
      <c r="H36" s="27"/>
      <c r="I36" s="27"/>
      <c r="J36" s="199"/>
      <c r="K36" s="27"/>
      <c r="L36" s="27"/>
      <c r="M36" s="27"/>
      <c r="N36" s="27"/>
      <c r="O36" s="27"/>
    </row>
    <row r="37" spans="1:15" x14ac:dyDescent="0.3">
      <c r="A37" s="589"/>
      <c r="B37" s="60" t="s">
        <v>336</v>
      </c>
      <c r="C37" s="218">
        <f t="shared" ref="C37:C61" si="8">SUM(F37,I37,L37,O37)</f>
        <v>0</v>
      </c>
      <c r="D37" s="199"/>
      <c r="E37" s="27"/>
      <c r="F37" s="27"/>
      <c r="G37" s="199"/>
      <c r="H37" s="27"/>
      <c r="I37" s="27"/>
      <c r="J37" s="199"/>
      <c r="K37" s="27"/>
      <c r="L37" s="27"/>
      <c r="M37" s="199"/>
      <c r="N37" s="27"/>
      <c r="O37" s="27"/>
    </row>
    <row r="38" spans="1:15" x14ac:dyDescent="0.3">
      <c r="A38" s="589"/>
      <c r="B38" s="282" t="s">
        <v>307</v>
      </c>
      <c r="C38" s="218">
        <f t="shared" si="8"/>
        <v>0</v>
      </c>
      <c r="D38" s="199"/>
      <c r="E38" s="27"/>
      <c r="F38" s="27"/>
      <c r="G38" s="199"/>
      <c r="H38" s="27"/>
      <c r="I38" s="27"/>
      <c r="J38" s="199"/>
      <c r="K38" s="27"/>
      <c r="L38" s="27"/>
      <c r="M38" s="199"/>
      <c r="N38" s="27"/>
      <c r="O38" s="27"/>
    </row>
    <row r="39" spans="1:15" x14ac:dyDescent="0.3">
      <c r="A39" s="589"/>
      <c r="B39" s="215" t="s">
        <v>335</v>
      </c>
      <c r="C39" s="218">
        <f t="shared" si="8"/>
        <v>0</v>
      </c>
      <c r="D39" s="199"/>
      <c r="E39" s="27"/>
      <c r="F39" s="27"/>
      <c r="G39" s="199"/>
      <c r="H39" s="27"/>
      <c r="I39" s="27"/>
      <c r="J39" s="199"/>
      <c r="K39" s="27"/>
      <c r="L39" s="27"/>
      <c r="M39" s="199"/>
      <c r="N39" s="27"/>
      <c r="O39" s="27"/>
    </row>
    <row r="40" spans="1:15" x14ac:dyDescent="0.3">
      <c r="A40" s="589"/>
      <c r="B40" s="60" t="s">
        <v>312</v>
      </c>
      <c r="C40" s="218">
        <f t="shared" si="8"/>
        <v>0</v>
      </c>
      <c r="D40" s="199"/>
      <c r="E40" s="27"/>
      <c r="F40" s="27"/>
      <c r="G40" s="199"/>
      <c r="H40" s="27"/>
      <c r="I40" s="27"/>
      <c r="J40" s="199"/>
      <c r="K40" s="27"/>
      <c r="L40" s="27"/>
      <c r="M40" s="199"/>
      <c r="N40" s="27"/>
      <c r="O40" s="27"/>
    </row>
    <row r="41" spans="1:15" ht="27" x14ac:dyDescent="0.3">
      <c r="A41" s="589"/>
      <c r="B41" s="282" t="s">
        <v>313</v>
      </c>
      <c r="C41" s="218">
        <f t="shared" si="8"/>
        <v>0</v>
      </c>
      <c r="D41" s="199"/>
      <c r="E41" s="27"/>
      <c r="F41" s="27"/>
      <c r="G41" s="199"/>
      <c r="H41" s="27"/>
      <c r="I41" s="27"/>
      <c r="J41" s="199"/>
      <c r="K41" s="27"/>
      <c r="L41" s="27"/>
      <c r="M41" s="199"/>
      <c r="N41" s="27"/>
      <c r="O41" s="27"/>
    </row>
    <row r="42" spans="1:15" ht="27" x14ac:dyDescent="0.3">
      <c r="A42" s="589"/>
      <c r="B42" s="282" t="s">
        <v>314</v>
      </c>
      <c r="C42" s="218">
        <f t="shared" si="8"/>
        <v>0</v>
      </c>
      <c r="D42" s="199"/>
      <c r="E42" s="27"/>
      <c r="F42" s="27"/>
      <c r="G42" s="199"/>
      <c r="H42" s="27"/>
      <c r="I42" s="27"/>
      <c r="J42" s="199"/>
      <c r="K42" s="27"/>
      <c r="L42" s="27"/>
      <c r="M42" s="199"/>
      <c r="N42" s="27"/>
      <c r="O42" s="27"/>
    </row>
    <row r="43" spans="1:15" x14ac:dyDescent="0.3">
      <c r="A43" s="589"/>
      <c r="B43" s="59" t="s">
        <v>315</v>
      </c>
      <c r="C43" s="218">
        <f t="shared" si="8"/>
        <v>0</v>
      </c>
      <c r="D43" s="199"/>
      <c r="E43" s="27"/>
      <c r="F43" s="27"/>
      <c r="G43" s="199"/>
      <c r="H43" s="27"/>
      <c r="I43" s="27"/>
      <c r="J43" s="199"/>
      <c r="K43" s="27"/>
      <c r="L43" s="27"/>
      <c r="O43" s="218">
        <f>O44</f>
        <v>0</v>
      </c>
    </row>
    <row r="44" spans="1:15" x14ac:dyDescent="0.3">
      <c r="A44" s="589"/>
      <c r="B44" s="215" t="s">
        <v>100</v>
      </c>
      <c r="C44" s="218">
        <f t="shared" si="8"/>
        <v>0</v>
      </c>
      <c r="D44" s="199"/>
      <c r="E44" s="27"/>
      <c r="F44" s="27"/>
      <c r="G44" s="199"/>
      <c r="H44" s="27"/>
      <c r="I44" s="27"/>
      <c r="J44" s="199"/>
      <c r="K44" s="27"/>
      <c r="L44" s="27"/>
      <c r="M44" s="238">
        <f>IF('TAB4.4.1'!T23="v",0,'TAB4.4.1'!T23)</f>
        <v>0</v>
      </c>
      <c r="N44" s="218">
        <f>'TAB3.2'!G82</f>
        <v>0</v>
      </c>
      <c r="O44" s="218">
        <f>M44*N44</f>
        <v>0</v>
      </c>
    </row>
    <row r="45" spans="1:15" x14ac:dyDescent="0.3">
      <c r="A45" s="589"/>
      <c r="B45" s="59" t="s">
        <v>318</v>
      </c>
      <c r="C45" s="218">
        <f t="shared" si="8"/>
        <v>0</v>
      </c>
      <c r="D45" s="218">
        <f>IF('TAB4.4.1'!L24="v",0,'TAB4.4.1'!L24)</f>
        <v>0</v>
      </c>
      <c r="E45" s="218">
        <f>'TAB3.2'!G8</f>
        <v>0</v>
      </c>
      <c r="F45" s="218">
        <f>D45*E45</f>
        <v>0</v>
      </c>
      <c r="G45" s="218">
        <f>IF('TAB4.4.1'!N24="v",0,'TAB4.4.1'!N24)</f>
        <v>0</v>
      </c>
      <c r="H45" s="218">
        <f>'TAB3.2'!G9</f>
        <v>0</v>
      </c>
      <c r="I45" s="218">
        <f>G45*H45</f>
        <v>0</v>
      </c>
      <c r="J45" s="218">
        <f>IF('TAB4.4.1'!P24="v",0,'TAB4.4.1'!P24)</f>
        <v>0</v>
      </c>
      <c r="K45" s="218">
        <f>'TAB3.2'!G10</f>
        <v>0</v>
      </c>
      <c r="L45" s="218">
        <f>J45*K45</f>
        <v>0</v>
      </c>
      <c r="M45" s="218">
        <f>IF('TAB4.4.1'!R24="v",0,'TAB4.4.1'!R24)</f>
        <v>0</v>
      </c>
      <c r="N45" s="218">
        <f>'TAB3.2'!G11</f>
        <v>0</v>
      </c>
      <c r="O45" s="218">
        <f>M45*N45</f>
        <v>0</v>
      </c>
    </row>
    <row r="46" spans="1:15" x14ac:dyDescent="0.3">
      <c r="A46" s="589"/>
      <c r="B46" s="59" t="s">
        <v>337</v>
      </c>
      <c r="C46" s="218">
        <f t="shared" si="8"/>
        <v>0</v>
      </c>
      <c r="F46" s="218">
        <f>SUM(F51:F54)</f>
        <v>0</v>
      </c>
      <c r="I46" s="218">
        <f>SUM(I51:I54)</f>
        <v>0</v>
      </c>
      <c r="L46" s="218">
        <f>SUM(L51:L54)</f>
        <v>0</v>
      </c>
      <c r="O46" s="218">
        <f>SUM(O47:O54)</f>
        <v>0</v>
      </c>
    </row>
    <row r="47" spans="1:15" x14ac:dyDescent="0.3">
      <c r="A47" s="589"/>
      <c r="B47" s="60" t="s">
        <v>323</v>
      </c>
      <c r="C47" s="218">
        <f t="shared" si="8"/>
        <v>0</v>
      </c>
      <c r="D47" s="199"/>
      <c r="E47" s="199"/>
      <c r="F47" s="199"/>
      <c r="G47" s="199"/>
      <c r="H47" s="199"/>
      <c r="I47" s="199"/>
      <c r="J47" s="199"/>
      <c r="K47" s="199"/>
      <c r="L47" s="199"/>
      <c r="M47" s="238">
        <f>IF('TAB4.4.1'!T27="v",0,'TAB4.4.1'!T27)</f>
        <v>0</v>
      </c>
      <c r="N47" s="218">
        <f>'TAB3.2'!G39</f>
        <v>0</v>
      </c>
      <c r="O47" s="218">
        <f t="shared" ref="O47:O54" si="9">M47*N47</f>
        <v>0</v>
      </c>
    </row>
    <row r="48" spans="1:15" x14ac:dyDescent="0.3">
      <c r="A48" s="589"/>
      <c r="B48" s="60" t="s">
        <v>325</v>
      </c>
      <c r="C48" s="218">
        <f t="shared" si="8"/>
        <v>0</v>
      </c>
      <c r="D48" s="199"/>
      <c r="E48" s="199"/>
      <c r="F48" s="199"/>
      <c r="G48" s="199"/>
      <c r="H48" s="199"/>
      <c r="I48" s="199"/>
      <c r="J48" s="199"/>
      <c r="K48" s="199"/>
      <c r="L48" s="199"/>
      <c r="M48" s="238">
        <f>IF('TAB4.4.1'!T28="v",0,'TAB4.4.1'!T28)</f>
        <v>0</v>
      </c>
      <c r="N48" s="218">
        <f>'TAB3.2'!G40</f>
        <v>0</v>
      </c>
      <c r="O48" s="218">
        <f t="shared" si="9"/>
        <v>0</v>
      </c>
    </row>
    <row r="49" spans="1:15" x14ac:dyDescent="0.3">
      <c r="A49" s="589"/>
      <c r="B49" s="60" t="s">
        <v>326</v>
      </c>
      <c r="C49" s="218">
        <f t="shared" si="8"/>
        <v>0</v>
      </c>
      <c r="D49" s="199"/>
      <c r="E49" s="199"/>
      <c r="F49" s="199"/>
      <c r="G49" s="199"/>
      <c r="H49" s="199"/>
      <c r="I49" s="199"/>
      <c r="J49" s="199"/>
      <c r="K49" s="199"/>
      <c r="L49" s="199"/>
      <c r="M49" s="238">
        <f>IF('TAB4.4.1'!T29="v",0,'TAB4.4.1'!T29)</f>
        <v>0</v>
      </c>
      <c r="N49" s="218">
        <f>'TAB3.2'!G41</f>
        <v>0</v>
      </c>
      <c r="O49" s="218">
        <f t="shared" si="9"/>
        <v>0</v>
      </c>
    </row>
    <row r="50" spans="1:15" x14ac:dyDescent="0.3">
      <c r="A50" s="589"/>
      <c r="B50" s="60" t="s">
        <v>327</v>
      </c>
      <c r="C50" s="218">
        <f t="shared" si="8"/>
        <v>0</v>
      </c>
      <c r="D50" s="199"/>
      <c r="E50" s="199"/>
      <c r="F50" s="199"/>
      <c r="G50" s="199"/>
      <c r="H50" s="199"/>
      <c r="I50" s="199"/>
      <c r="J50" s="199"/>
      <c r="K50" s="199"/>
      <c r="L50" s="199"/>
      <c r="M50" s="238">
        <f>IF('TAB4.4.1'!T30="v",0,'TAB4.4.1'!T30)</f>
        <v>0</v>
      </c>
      <c r="N50" s="218">
        <f>'TAB3.2'!G42</f>
        <v>0</v>
      </c>
      <c r="O50" s="218">
        <f t="shared" si="9"/>
        <v>0</v>
      </c>
    </row>
    <row r="51" spans="1:15" x14ac:dyDescent="0.3">
      <c r="A51" s="589"/>
      <c r="B51" s="60" t="s">
        <v>86</v>
      </c>
      <c r="C51" s="218">
        <f t="shared" si="8"/>
        <v>0</v>
      </c>
      <c r="D51" s="199"/>
      <c r="E51" s="27"/>
      <c r="F51" s="27"/>
      <c r="G51" s="199"/>
      <c r="H51" s="27"/>
      <c r="I51" s="27"/>
      <c r="J51" s="199"/>
      <c r="K51" s="27"/>
      <c r="L51" s="27"/>
      <c r="M51" s="238">
        <f>IF('TAB4.4.1'!T35="v",0,'TAB4.4.1'!T35)</f>
        <v>0</v>
      </c>
      <c r="N51" s="218">
        <f>'TAB3.2'!G43</f>
        <v>0</v>
      </c>
      <c r="O51" s="218">
        <f t="shared" si="9"/>
        <v>0</v>
      </c>
    </row>
    <row r="52" spans="1:15" x14ac:dyDescent="0.3">
      <c r="A52" s="589"/>
      <c r="B52" s="60" t="s">
        <v>87</v>
      </c>
      <c r="C52" s="218">
        <f t="shared" si="8"/>
        <v>0</v>
      </c>
      <c r="D52" s="238">
        <f>IF('TAB4.4.1'!M32="v",0,'TAB4.4.1'!M32)</f>
        <v>0</v>
      </c>
      <c r="E52" s="218">
        <f>'TAB3.2'!G18</f>
        <v>0</v>
      </c>
      <c r="F52" s="218">
        <f t="shared" ref="F52:F53" si="10">D52*E52</f>
        <v>0</v>
      </c>
      <c r="G52" s="238">
        <f>IF('TAB4.4.1'!O32="v",0,'TAB4.4.1'!O32)</f>
        <v>0</v>
      </c>
      <c r="H52" s="218">
        <f>'TAB3.2'!G24</f>
        <v>0</v>
      </c>
      <c r="I52" s="218">
        <f t="shared" ref="I52:I53" si="11">G52*H52</f>
        <v>0</v>
      </c>
      <c r="J52" s="238">
        <f>IF('TAB4.4.1'!Q32="v",0,'TAB4.4.1'!Q32)</f>
        <v>0</v>
      </c>
      <c r="K52" s="218">
        <f>'TAB3.2'!G30+'TAB3.2'!G34</f>
        <v>0</v>
      </c>
      <c r="L52" s="218">
        <f t="shared" ref="L52" si="12">J52*K52</f>
        <v>0</v>
      </c>
      <c r="M52" s="238">
        <f>IF('TAB4.4.1'!T32="v",0,'TAB4.4.1'!T32)</f>
        <v>0</v>
      </c>
      <c r="N52" s="218">
        <f>'TAB3.2'!G44+'TAB3.2'!G49</f>
        <v>0</v>
      </c>
      <c r="O52" s="218">
        <f t="shared" si="9"/>
        <v>0</v>
      </c>
    </row>
    <row r="53" spans="1:15" x14ac:dyDescent="0.3">
      <c r="A53" s="589"/>
      <c r="B53" s="60" t="s">
        <v>15</v>
      </c>
      <c r="C53" s="218">
        <f t="shared" si="8"/>
        <v>0</v>
      </c>
      <c r="D53" s="238">
        <f>IF('TAB4.4.1'!M33="v",0,'TAB4.4.1'!M33)</f>
        <v>0</v>
      </c>
      <c r="E53" s="218">
        <f>'TAB3.2'!G19</f>
        <v>0</v>
      </c>
      <c r="F53" s="218">
        <f t="shared" si="10"/>
        <v>0</v>
      </c>
      <c r="G53" s="238">
        <f>IF('TAB4.4.1'!O33="v",0,'TAB4.4.1'!O33)</f>
        <v>0</v>
      </c>
      <c r="H53" s="218">
        <f>'TAB3.2'!G25</f>
        <v>0</v>
      </c>
      <c r="I53" s="218">
        <f t="shared" si="11"/>
        <v>0</v>
      </c>
      <c r="J53" s="238">
        <f>IF('TAB4.4.1'!Q33="v",0,'TAB4.4.1'!Q33)</f>
        <v>0</v>
      </c>
      <c r="K53" s="218">
        <f>'TAB3.2'!G31+'TAB3.2'!G35</f>
        <v>0</v>
      </c>
      <c r="L53" s="218">
        <f>J53*K53</f>
        <v>0</v>
      </c>
      <c r="M53" s="238">
        <f>IF('TAB4.4.1'!T33="v",0,'TAB4.4.1'!T33)</f>
        <v>0</v>
      </c>
      <c r="N53" s="218">
        <f>'TAB3.2'!G45+'TAB3.2'!G50</f>
        <v>0</v>
      </c>
      <c r="O53" s="218">
        <f t="shared" si="9"/>
        <v>0</v>
      </c>
    </row>
    <row r="54" spans="1:15" x14ac:dyDescent="0.3">
      <c r="A54" s="589"/>
      <c r="B54" s="60" t="s">
        <v>88</v>
      </c>
      <c r="C54" s="218">
        <f t="shared" si="8"/>
        <v>0</v>
      </c>
      <c r="D54" s="199"/>
      <c r="E54" s="27"/>
      <c r="F54" s="27"/>
      <c r="G54" s="199"/>
      <c r="H54" s="27"/>
      <c r="I54" s="27"/>
      <c r="J54" s="199"/>
      <c r="K54" s="27"/>
      <c r="L54" s="27"/>
      <c r="M54" s="238">
        <f>IF('TAB4.4.1'!R37="v",0,'TAB4.4.1'!R37)</f>
        <v>0</v>
      </c>
      <c r="N54" s="218">
        <f>'TAB3.2'!G46</f>
        <v>0</v>
      </c>
      <c r="O54" s="218">
        <f t="shared" si="9"/>
        <v>0</v>
      </c>
    </row>
    <row r="55" spans="1:15" x14ac:dyDescent="0.3">
      <c r="A55" s="589"/>
      <c r="B55" s="214" t="s">
        <v>20</v>
      </c>
      <c r="C55" s="386">
        <f t="shared" si="8"/>
        <v>0</v>
      </c>
      <c r="D55" s="387">
        <f>IF('TAB4.4.1'!L39="v",0,'TAB4.4.1'!L39)</f>
        <v>0</v>
      </c>
      <c r="E55" s="386">
        <f>SUM(E51:E54)</f>
        <v>0</v>
      </c>
      <c r="F55" s="386">
        <f>D55*E55</f>
        <v>0</v>
      </c>
      <c r="G55" s="387">
        <f>IF('TAB4.4.1'!N39="v",0,'TAB4.4.1'!N39)</f>
        <v>0</v>
      </c>
      <c r="H55" s="386">
        <f>SUM(H51:H54)</f>
        <v>0</v>
      </c>
      <c r="I55" s="386">
        <f>G55*H55</f>
        <v>0</v>
      </c>
      <c r="J55" s="387">
        <f>IF('TAB4.4.1'!P39="v",0,'TAB4.4.1'!P39)</f>
        <v>0</v>
      </c>
      <c r="K55" s="386">
        <f>SUM(K51:K54)</f>
        <v>0</v>
      </c>
      <c r="L55" s="386">
        <f>J55*K55</f>
        <v>0</v>
      </c>
      <c r="M55" s="387">
        <f>IF('TAB4.4.1'!R39="v",0,'TAB4.4.1'!R39)</f>
        <v>0</v>
      </c>
      <c r="N55" s="386">
        <f>SUM(N47:N54)</f>
        <v>0</v>
      </c>
      <c r="O55" s="386">
        <f>M55*N55</f>
        <v>0</v>
      </c>
    </row>
    <row r="56" spans="1:15" x14ac:dyDescent="0.3">
      <c r="A56" s="589"/>
      <c r="B56" s="214" t="s">
        <v>89</v>
      </c>
      <c r="C56" s="386">
        <f t="shared" si="8"/>
        <v>0</v>
      </c>
      <c r="D56" s="387"/>
      <c r="E56" s="386"/>
      <c r="F56" s="386">
        <f>SUM(F57:F59)</f>
        <v>0</v>
      </c>
      <c r="G56" s="387"/>
      <c r="H56" s="386"/>
      <c r="I56" s="386">
        <f>SUM(I57:I59)</f>
        <v>0</v>
      </c>
      <c r="J56" s="387"/>
      <c r="K56" s="386"/>
      <c r="L56" s="386">
        <f>SUM(L57:L59)</f>
        <v>0</v>
      </c>
      <c r="M56" s="387"/>
      <c r="N56" s="386"/>
      <c r="O56" s="386">
        <f>SUM(O57:O59)</f>
        <v>0</v>
      </c>
    </row>
    <row r="57" spans="1:15" x14ac:dyDescent="0.3">
      <c r="A57" s="589"/>
      <c r="B57" s="59" t="s">
        <v>4</v>
      </c>
      <c r="C57" s="218">
        <f t="shared" si="8"/>
        <v>0</v>
      </c>
      <c r="D57" s="238">
        <f>IF('TAB4.4.1'!L42="v",0,'TAB4.4.1'!L42)</f>
        <v>0</v>
      </c>
      <c r="E57" s="218">
        <f>E55-'TAB3.2'!G73</f>
        <v>0</v>
      </c>
      <c r="F57" s="218">
        <f>D57*E57</f>
        <v>0</v>
      </c>
      <c r="G57" s="238">
        <f>IF('TAB4.4.1'!N42="v",0,'TAB4.4.1'!N42)</f>
        <v>0</v>
      </c>
      <c r="H57" s="218">
        <f>H55-'TAB3.2'!G74</f>
        <v>0</v>
      </c>
      <c r="I57" s="218">
        <f>G57*H57</f>
        <v>0</v>
      </c>
      <c r="J57" s="238">
        <f>IF('TAB4.4.1'!P42="v",0,'TAB4.4.1'!P42)</f>
        <v>0</v>
      </c>
      <c r="K57" s="218">
        <f>K55-'TAB3.2'!G75</f>
        <v>0</v>
      </c>
      <c r="L57" s="218">
        <f>J57*K57</f>
        <v>0</v>
      </c>
      <c r="M57" s="238">
        <f>IF('TAB4.4.1'!R42="v",0,'TAB4.4.1'!R42)</f>
        <v>0</v>
      </c>
      <c r="N57" s="218">
        <f>N55-'TAB3.2'!G76</f>
        <v>0</v>
      </c>
      <c r="O57" s="218">
        <f>M57*N57</f>
        <v>0</v>
      </c>
    </row>
    <row r="58" spans="1:15" x14ac:dyDescent="0.3">
      <c r="A58" s="589"/>
      <c r="B58" s="59" t="s">
        <v>104</v>
      </c>
      <c r="C58" s="218">
        <f t="shared" si="8"/>
        <v>0</v>
      </c>
      <c r="D58" s="238">
        <f>IF('TAB4.4.1'!L43="v",0,'TAB4.4.1'!L43)</f>
        <v>0</v>
      </c>
      <c r="E58" s="218">
        <f>E55</f>
        <v>0</v>
      </c>
      <c r="F58" s="218">
        <f>D58*E58</f>
        <v>0</v>
      </c>
      <c r="G58" s="238">
        <f>IF('TAB4.4.1'!N43="v",0,'TAB4.4.1'!N43)</f>
        <v>0</v>
      </c>
      <c r="H58" s="218">
        <f>H55</f>
        <v>0</v>
      </c>
      <c r="I58" s="218">
        <f>G58*H58</f>
        <v>0</v>
      </c>
      <c r="J58" s="238">
        <f>IF('TAB4.4.1'!P43="v",0,'TAB4.4.1'!P43)</f>
        <v>0</v>
      </c>
      <c r="K58" s="218">
        <f>K55</f>
        <v>0</v>
      </c>
      <c r="L58" s="218">
        <f>J58*K58</f>
        <v>0</v>
      </c>
      <c r="M58" s="238">
        <f>IF('TAB4.4.1'!R43="v",0,'TAB4.4.1'!R43)</f>
        <v>0</v>
      </c>
      <c r="N58" s="218">
        <f>N55</f>
        <v>0</v>
      </c>
      <c r="O58" s="218">
        <f>M58*N58</f>
        <v>0</v>
      </c>
    </row>
    <row r="59" spans="1:15" x14ac:dyDescent="0.3">
      <c r="A59" s="589"/>
      <c r="B59" s="59" t="s">
        <v>106</v>
      </c>
      <c r="C59" s="218">
        <f t="shared" si="8"/>
        <v>0</v>
      </c>
      <c r="D59" s="238">
        <f>IF('TAB4.4.1'!L44="v",0,'TAB4.4.1'!L44)</f>
        <v>0</v>
      </c>
      <c r="E59" s="218">
        <f>E58</f>
        <v>0</v>
      </c>
      <c r="F59" s="218">
        <f>D59*E59</f>
        <v>0</v>
      </c>
      <c r="G59" s="238">
        <f>IF('TAB4.4.1'!N44="v",0,'TAB4.4.1'!N44)</f>
        <v>0</v>
      </c>
      <c r="H59" s="218">
        <f>H58</f>
        <v>0</v>
      </c>
      <c r="I59" s="218">
        <f>G59*H59</f>
        <v>0</v>
      </c>
      <c r="J59" s="238">
        <f>IF('TAB4.4.1'!P44="v",0,'TAB4.4.1'!P44)</f>
        <v>0</v>
      </c>
      <c r="K59" s="218">
        <f>K58</f>
        <v>0</v>
      </c>
      <c r="L59" s="218">
        <f>J59*K59</f>
        <v>0</v>
      </c>
      <c r="M59" s="238">
        <f>IF('TAB4.4.1'!R44="v",0,'TAB4.4.1'!R44)</f>
        <v>0</v>
      </c>
      <c r="N59" s="218">
        <f>N58</f>
        <v>0</v>
      </c>
      <c r="O59" s="218">
        <f>M59*N59</f>
        <v>0</v>
      </c>
    </row>
    <row r="60" spans="1:15" x14ac:dyDescent="0.3">
      <c r="A60" s="589"/>
      <c r="B60" s="214" t="s">
        <v>90</v>
      </c>
      <c r="C60" s="386">
        <f t="shared" si="8"/>
        <v>0</v>
      </c>
      <c r="D60" s="387">
        <f>IF('TAB4.4.1'!M46="v",0,'TAB4.4.1'!M46)</f>
        <v>0</v>
      </c>
      <c r="E60" s="386">
        <f>E59</f>
        <v>0</v>
      </c>
      <c r="F60" s="386">
        <f>D60*E60</f>
        <v>0</v>
      </c>
      <c r="G60" s="387">
        <f>IF('TAB4.4.1'!O46="v",0,'TAB4.4.1'!O46)</f>
        <v>0</v>
      </c>
      <c r="H60" s="386">
        <f>H59</f>
        <v>0</v>
      </c>
      <c r="I60" s="386">
        <f>G60*H60</f>
        <v>0</v>
      </c>
      <c r="J60" s="387">
        <f>IF('TAB4.4.1'!Q46="v",0,'TAB4.4.1'!Q46)</f>
        <v>0</v>
      </c>
      <c r="K60" s="386">
        <f>K59</f>
        <v>0</v>
      </c>
      <c r="L60" s="386">
        <f>J60*K60</f>
        <v>0</v>
      </c>
      <c r="M60" s="387">
        <f>IF('TAB4.4.1'!R46="v",0,'TAB4.4.1'!R46)</f>
        <v>0</v>
      </c>
      <c r="N60" s="386">
        <f>N59</f>
        <v>0</v>
      </c>
      <c r="O60" s="386">
        <f>M60*N60</f>
        <v>0</v>
      </c>
    </row>
    <row r="61" spans="1:15" x14ac:dyDescent="0.3">
      <c r="A61" s="589"/>
      <c r="B61" s="214" t="s">
        <v>91</v>
      </c>
      <c r="C61" s="386">
        <f t="shared" si="8"/>
        <v>0</v>
      </c>
      <c r="D61" s="387">
        <f>IF('TAB4.4.1'!M48="v",0,'TAB4.4.1'!M48)</f>
        <v>0</v>
      </c>
      <c r="E61" s="386">
        <f>'TAB3.2'!G87</f>
        <v>0</v>
      </c>
      <c r="F61" s="386">
        <f>D61*E61</f>
        <v>0</v>
      </c>
      <c r="G61" s="387">
        <f>IF('TAB4.4.1'!O48="v",0,'TAB4.4.1'!O48)</f>
        <v>0</v>
      </c>
      <c r="H61" s="386">
        <f>'TAB3.2'!G88</f>
        <v>0</v>
      </c>
      <c r="I61" s="386">
        <f>G61*H61</f>
        <v>0</v>
      </c>
      <c r="J61" s="387">
        <f>IF('TAB4.4.1'!Q48="v",0,'TAB4.4.1'!Q48)</f>
        <v>0</v>
      </c>
      <c r="K61" s="386">
        <f>'TAB3.2'!G89</f>
        <v>0</v>
      </c>
      <c r="L61" s="386">
        <f>J61*K61</f>
        <v>0</v>
      </c>
      <c r="M61" s="396"/>
      <c r="N61" s="388"/>
      <c r="O61" s="388"/>
    </row>
    <row r="62" spans="1:15" x14ac:dyDescent="0.3">
      <c r="A62" s="589"/>
      <c r="B62" s="212" t="s">
        <v>19</v>
      </c>
      <c r="C62" s="183">
        <f>SUM(F62,I62,L62,O62)</f>
        <v>0</v>
      </c>
      <c r="D62" s="239"/>
      <c r="E62" s="183"/>
      <c r="F62" s="183">
        <f>SUM(F35,F55,F56,F60,F61)</f>
        <v>0</v>
      </c>
      <c r="G62" s="239"/>
      <c r="H62" s="183"/>
      <c r="I62" s="183">
        <f>SUM(I35,I55,I56,I60,I61)</f>
        <v>0</v>
      </c>
      <c r="J62" s="239"/>
      <c r="K62" s="183"/>
      <c r="L62" s="183">
        <f>SUM(L35,L55,L56,L60,L61)</f>
        <v>0</v>
      </c>
      <c r="M62" s="239"/>
      <c r="N62" s="183"/>
      <c r="O62" s="183">
        <f>SUM(O35,O55,O56,O60,O61)</f>
        <v>0</v>
      </c>
    </row>
  </sheetData>
  <mergeCells count="7">
    <mergeCell ref="A7:A34"/>
    <mergeCell ref="A35:A62"/>
    <mergeCell ref="M5:O5"/>
    <mergeCell ref="B5:B6"/>
    <mergeCell ref="D5:F5"/>
    <mergeCell ref="G5:I5"/>
    <mergeCell ref="J5:L5"/>
  </mergeCells>
  <pageMargins left="0.7" right="0.7" top="0.75" bottom="0.75" header="0.3" footer="0.3"/>
  <pageSetup paperSize="8" scale="84"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zoomScale="110" zoomScaleNormal="110" workbookViewId="0">
      <selection activeCell="A3" sqref="A3:C3"/>
    </sheetView>
  </sheetViews>
  <sheetFormatPr baseColWidth="10" defaultColWidth="7.85546875" defaultRowHeight="13.5" x14ac:dyDescent="0.3"/>
  <cols>
    <col min="1" max="1" width="17.7109375" style="151" customWidth="1"/>
    <col min="2" max="2" width="24.42578125" style="151" bestFit="1" customWidth="1"/>
    <col min="3" max="3" width="110.28515625" style="151" customWidth="1"/>
    <col min="4" max="16384" width="7.85546875" style="151"/>
  </cols>
  <sheetData>
    <row r="1" spans="1:3" x14ac:dyDescent="0.3">
      <c r="A1" s="150" t="s">
        <v>155</v>
      </c>
      <c r="C1" s="152"/>
    </row>
    <row r="2" spans="1:3" x14ac:dyDescent="0.3">
      <c r="A2" s="152"/>
      <c r="C2" s="152"/>
    </row>
    <row r="3" spans="1:3" x14ac:dyDescent="0.3">
      <c r="A3" s="516" t="s">
        <v>145</v>
      </c>
      <c r="B3" s="516"/>
      <c r="C3" s="516"/>
    </row>
    <row r="4" spans="1:3" x14ac:dyDescent="0.3">
      <c r="A4" s="153"/>
      <c r="B4" s="154"/>
      <c r="C4" s="155"/>
    </row>
    <row r="5" spans="1:3" x14ac:dyDescent="0.3">
      <c r="A5" s="156" t="s">
        <v>156</v>
      </c>
      <c r="B5" s="157" t="s">
        <v>157</v>
      </c>
      <c r="C5" s="158" t="s">
        <v>158</v>
      </c>
    </row>
    <row r="7" spans="1:3" x14ac:dyDescent="0.3">
      <c r="A7" s="131" t="s">
        <v>159</v>
      </c>
      <c r="B7" s="131" t="s">
        <v>160</v>
      </c>
      <c r="C7" s="159" t="s">
        <v>176</v>
      </c>
    </row>
    <row r="8" spans="1:3" ht="24.75" x14ac:dyDescent="0.3">
      <c r="A8" s="159" t="s">
        <v>161</v>
      </c>
      <c r="B8" s="131" t="s">
        <v>223</v>
      </c>
      <c r="C8" s="159" t="s">
        <v>177</v>
      </c>
    </row>
    <row r="9" spans="1:3" x14ac:dyDescent="0.3">
      <c r="A9" s="131" t="s">
        <v>163</v>
      </c>
      <c r="B9" s="131" t="s">
        <v>224</v>
      </c>
      <c r="C9" s="159" t="s">
        <v>178</v>
      </c>
    </row>
    <row r="10" spans="1:3" s="294" customFormat="1" x14ac:dyDescent="0.3">
      <c r="A10" s="292" t="s">
        <v>165</v>
      </c>
      <c r="B10" s="293" t="s">
        <v>164</v>
      </c>
      <c r="C10" s="292" t="s">
        <v>162</v>
      </c>
    </row>
    <row r="11" spans="1:3" x14ac:dyDescent="0.3">
      <c r="A11" s="131" t="s">
        <v>166</v>
      </c>
      <c r="B11" s="131" t="s">
        <v>248</v>
      </c>
      <c r="C11" s="159" t="s">
        <v>241</v>
      </c>
    </row>
    <row r="12" spans="1:3" x14ac:dyDescent="0.3">
      <c r="A12" s="159" t="s">
        <v>167</v>
      </c>
      <c r="B12" s="131" t="s">
        <v>169</v>
      </c>
      <c r="C12" s="159" t="s">
        <v>179</v>
      </c>
    </row>
    <row r="13" spans="1:3" ht="27" x14ac:dyDescent="0.3">
      <c r="A13" s="131" t="s">
        <v>168</v>
      </c>
      <c r="B13" s="131" t="s">
        <v>169</v>
      </c>
      <c r="C13" s="159" t="s">
        <v>170</v>
      </c>
    </row>
    <row r="14" spans="1:3" x14ac:dyDescent="0.3">
      <c r="A14" s="159" t="s">
        <v>171</v>
      </c>
      <c r="B14" s="131" t="s">
        <v>234</v>
      </c>
      <c r="C14" s="159" t="s">
        <v>235</v>
      </c>
    </row>
    <row r="15" spans="1:3" ht="27" x14ac:dyDescent="0.3">
      <c r="A15" s="131" t="s">
        <v>173</v>
      </c>
      <c r="B15" s="131" t="s">
        <v>172</v>
      </c>
      <c r="C15" s="159" t="s">
        <v>474</v>
      </c>
    </row>
    <row r="16" spans="1:3" x14ac:dyDescent="0.3">
      <c r="A16" s="159" t="s">
        <v>472</v>
      </c>
      <c r="B16" s="131" t="s">
        <v>172</v>
      </c>
      <c r="C16" s="159" t="s">
        <v>468</v>
      </c>
    </row>
    <row r="17" spans="1:3" x14ac:dyDescent="0.3">
      <c r="A17" s="131" t="s">
        <v>174</v>
      </c>
      <c r="B17" s="131" t="s">
        <v>172</v>
      </c>
      <c r="C17" s="159" t="s">
        <v>470</v>
      </c>
    </row>
    <row r="18" spans="1:3" ht="27" x14ac:dyDescent="0.3">
      <c r="A18" s="159" t="s">
        <v>175</v>
      </c>
      <c r="B18" s="131" t="s">
        <v>172</v>
      </c>
      <c r="C18" s="159" t="s">
        <v>471</v>
      </c>
    </row>
    <row r="19" spans="1:3" ht="27" x14ac:dyDescent="0.3">
      <c r="A19" s="131" t="s">
        <v>233</v>
      </c>
      <c r="B19" s="131" t="s">
        <v>172</v>
      </c>
      <c r="C19" s="159" t="s">
        <v>469</v>
      </c>
    </row>
    <row r="20" spans="1:3" ht="27" x14ac:dyDescent="0.3">
      <c r="A20" s="159" t="s">
        <v>473</v>
      </c>
      <c r="B20" s="131" t="s">
        <v>172</v>
      </c>
      <c r="C20" s="159" t="s">
        <v>455</v>
      </c>
    </row>
    <row r="21" spans="1:3" ht="54" x14ac:dyDescent="0.3">
      <c r="A21" s="159" t="s">
        <v>550</v>
      </c>
      <c r="B21" s="131" t="s">
        <v>172</v>
      </c>
      <c r="C21" s="159" t="s">
        <v>549</v>
      </c>
    </row>
  </sheetData>
  <mergeCells count="1">
    <mergeCell ref="A3:C3"/>
  </mergeCells>
  <phoneticPr fontId="14" type="noConversion"/>
  <hyperlinks>
    <hyperlink ref="A1" location="TAB00!A1" display="Retour page de garde" xr:uid="{00000000-0004-0000-0100-000000000000}"/>
  </hyperlinks>
  <pageMargins left="0.7" right="0.7" top="0.75" bottom="0.75" header="0.3" footer="0.3"/>
  <pageSetup paperSize="9" scale="90" orientation="landscape"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2:W50"/>
  <sheetViews>
    <sheetView showGridLines="0" zoomScale="85" zoomScaleNormal="85" workbookViewId="0">
      <selection activeCell="A2" sqref="A2"/>
    </sheetView>
  </sheetViews>
  <sheetFormatPr baseColWidth="10" defaultColWidth="9.140625" defaultRowHeight="14.25" x14ac:dyDescent="0.2"/>
  <cols>
    <col min="1" max="2" width="2.7109375" style="83" customWidth="1"/>
    <col min="3" max="3" width="1.7109375" style="83" customWidth="1"/>
    <col min="4" max="5" width="5.7109375" style="83" customWidth="1"/>
    <col min="6" max="6" width="8.42578125" style="83" customWidth="1"/>
    <col min="7" max="7" width="7.7109375" style="83" customWidth="1"/>
    <col min="8" max="8" width="20.7109375" style="83" customWidth="1"/>
    <col min="9" max="9" width="18" style="83" customWidth="1"/>
    <col min="10" max="10" width="13.7109375" style="83" customWidth="1"/>
    <col min="11" max="11" width="7.7109375" style="83" customWidth="1"/>
    <col min="12" max="17" width="14.7109375" style="84" customWidth="1"/>
    <col min="18" max="19" width="13" style="84" customWidth="1"/>
    <col min="20" max="20" width="15.85546875" style="83" customWidth="1"/>
    <col min="21" max="21" width="2.7109375" style="83" customWidth="1"/>
    <col min="22" max="22" width="1.7109375" style="83" customWidth="1"/>
    <col min="23" max="23" width="9.140625" style="83" hidden="1" customWidth="1"/>
    <col min="24" max="16384" width="9.140625" style="83"/>
  </cols>
  <sheetData>
    <row r="2" spans="1:23" s="4" customFormat="1" ht="29.45" customHeight="1" x14ac:dyDescent="0.3">
      <c r="A2" s="35" t="str">
        <f>TAB00!B54&amp;" : "&amp;TAB00!C54</f>
        <v>TAB4.5.1 : Tarifs de prélèvement 2028</v>
      </c>
      <c r="B2" s="40"/>
      <c r="C2" s="40"/>
      <c r="D2" s="40"/>
      <c r="E2" s="40"/>
      <c r="F2" s="40"/>
      <c r="G2" s="40"/>
      <c r="H2" s="40"/>
      <c r="I2" s="40"/>
      <c r="J2" s="40"/>
      <c r="K2" s="40"/>
      <c r="L2" s="40"/>
      <c r="M2" s="40"/>
      <c r="N2" s="40"/>
      <c r="O2" s="40"/>
      <c r="P2" s="40"/>
      <c r="Q2" s="40"/>
      <c r="R2" s="40"/>
      <c r="S2" s="40"/>
      <c r="T2" s="40"/>
    </row>
    <row r="4" spans="1:23" ht="15" x14ac:dyDescent="0.25">
      <c r="B4" s="205"/>
      <c r="C4" s="205"/>
      <c r="D4" s="205"/>
      <c r="E4" s="205"/>
      <c r="F4" s="205"/>
      <c r="G4" s="205"/>
      <c r="H4" s="205"/>
      <c r="I4" s="205"/>
      <c r="J4" s="205"/>
      <c r="K4" s="205"/>
      <c r="L4" s="205"/>
      <c r="M4" s="205"/>
      <c r="N4" s="205"/>
      <c r="O4" s="259"/>
      <c r="P4" s="205"/>
      <c r="Q4" s="205"/>
      <c r="R4" s="205"/>
      <c r="S4" s="205"/>
      <c r="T4" s="205"/>
      <c r="U4" s="205"/>
      <c r="V4" s="205"/>
      <c r="W4" s="205"/>
    </row>
    <row r="5" spans="1:23" x14ac:dyDescent="0.2">
      <c r="B5" s="85"/>
      <c r="C5" s="86"/>
      <c r="D5" s="86"/>
      <c r="E5" s="86"/>
      <c r="F5" s="86"/>
      <c r="G5" s="86"/>
      <c r="H5" s="86"/>
      <c r="I5" s="86"/>
      <c r="J5" s="86"/>
      <c r="K5" s="86"/>
      <c r="L5" s="87"/>
      <c r="M5" s="87"/>
      <c r="N5" s="87"/>
      <c r="O5" s="87"/>
      <c r="P5" s="87"/>
      <c r="Q5" s="87"/>
      <c r="R5" s="87"/>
      <c r="S5" s="87"/>
      <c r="T5" s="87"/>
      <c r="U5" s="88"/>
      <c r="V5" s="209"/>
      <c r="W5" s="209"/>
    </row>
    <row r="6" spans="1:23" ht="15.75" x14ac:dyDescent="0.25">
      <c r="B6" s="94"/>
      <c r="C6" s="586" t="s">
        <v>109</v>
      </c>
      <c r="D6" s="586"/>
      <c r="E6" s="586"/>
      <c r="F6" s="586"/>
      <c r="G6" s="586"/>
      <c r="H6" s="586"/>
      <c r="I6" s="586"/>
      <c r="J6" s="582" t="s">
        <v>300</v>
      </c>
      <c r="K6" s="582"/>
      <c r="L6" s="582"/>
      <c r="M6" s="582"/>
      <c r="N6" s="582"/>
      <c r="O6" s="583" t="s">
        <v>253</v>
      </c>
      <c r="P6" s="583"/>
      <c r="Q6" s="583"/>
      <c r="R6" s="583"/>
      <c r="S6" s="583"/>
      <c r="T6" s="583"/>
      <c r="U6" s="95"/>
      <c r="V6" s="210"/>
      <c r="W6" s="210"/>
    </row>
    <row r="7" spans="1:23" ht="15.75" x14ac:dyDescent="0.25">
      <c r="B7" s="94"/>
      <c r="C7" s="89"/>
      <c r="D7" s="310"/>
      <c r="E7" s="89"/>
      <c r="F7" s="89"/>
      <c r="G7" s="89"/>
      <c r="H7" s="89"/>
      <c r="I7" s="89"/>
      <c r="J7" s="89"/>
      <c r="K7" s="89"/>
      <c r="L7" s="311"/>
      <c r="M7" s="311"/>
      <c r="N7" s="311"/>
      <c r="O7" s="311"/>
      <c r="P7" s="311"/>
      <c r="Q7" s="311"/>
      <c r="R7" s="311"/>
      <c r="S7" s="311"/>
      <c r="T7" s="311"/>
      <c r="U7" s="95"/>
      <c r="V7" s="210"/>
      <c r="W7" s="210"/>
    </row>
    <row r="8" spans="1:23" x14ac:dyDescent="0.2">
      <c r="B8" s="94"/>
      <c r="C8" s="584" t="s">
        <v>110</v>
      </c>
      <c r="D8" s="584"/>
      <c r="E8" s="584"/>
      <c r="F8" s="584"/>
      <c r="G8" s="585" t="s">
        <v>342</v>
      </c>
      <c r="H8" s="585"/>
      <c r="I8" s="312"/>
      <c r="J8" s="89"/>
      <c r="K8" s="89"/>
      <c r="L8" s="311"/>
      <c r="M8" s="311"/>
      <c r="N8" s="311"/>
      <c r="O8" s="311"/>
      <c r="P8" s="311"/>
      <c r="Q8" s="311"/>
      <c r="R8" s="311"/>
      <c r="S8" s="311"/>
      <c r="T8" s="311"/>
      <c r="U8" s="95"/>
      <c r="V8" s="210"/>
      <c r="W8" s="210"/>
    </row>
    <row r="9" spans="1:23" ht="15" thickBot="1" x14ac:dyDescent="0.25">
      <c r="B9" s="94"/>
      <c r="C9" s="89"/>
      <c r="D9" s="313"/>
      <c r="E9" s="89"/>
      <c r="F9" s="89"/>
      <c r="G9" s="89"/>
      <c r="H9" s="89"/>
      <c r="I9" s="89"/>
      <c r="J9" s="89"/>
      <c r="K9" s="89"/>
      <c r="L9" s="100"/>
      <c r="M9" s="100"/>
      <c r="N9" s="100"/>
      <c r="O9" s="100"/>
      <c r="P9" s="100"/>
      <c r="Q9" s="100"/>
      <c r="R9" s="100"/>
      <c r="S9" s="100"/>
      <c r="T9" s="100"/>
      <c r="U9" s="95"/>
      <c r="V9" s="209"/>
      <c r="W9" s="209"/>
    </row>
    <row r="10" spans="1:23" s="260" customFormat="1" ht="15" thickBot="1" x14ac:dyDescent="0.25">
      <c r="B10" s="94"/>
      <c r="C10" s="314"/>
      <c r="D10" s="315"/>
      <c r="E10" s="315"/>
      <c r="F10" s="315"/>
      <c r="G10" s="315"/>
      <c r="H10" s="315"/>
      <c r="I10" s="315"/>
      <c r="J10" s="316"/>
      <c r="K10" s="317" t="s">
        <v>97</v>
      </c>
      <c r="L10" s="580" t="s">
        <v>5</v>
      </c>
      <c r="M10" s="581"/>
      <c r="N10" s="580" t="s">
        <v>6</v>
      </c>
      <c r="O10" s="581"/>
      <c r="P10" s="580" t="s">
        <v>7</v>
      </c>
      <c r="Q10" s="581"/>
      <c r="R10" s="580" t="s">
        <v>8</v>
      </c>
      <c r="S10" s="574"/>
      <c r="T10" s="581"/>
      <c r="U10" s="95"/>
      <c r="V10" s="261"/>
      <c r="W10" s="261"/>
    </row>
    <row r="11" spans="1:23" ht="36" customHeight="1" thickBot="1" x14ac:dyDescent="0.25">
      <c r="B11" s="94"/>
      <c r="C11" s="68"/>
      <c r="D11" s="89"/>
      <c r="E11" s="89"/>
      <c r="F11" s="89"/>
      <c r="G11" s="89"/>
      <c r="H11" s="89"/>
      <c r="I11" s="89"/>
      <c r="J11" s="70"/>
      <c r="K11" s="320"/>
      <c r="L11" s="576" t="s">
        <v>301</v>
      </c>
      <c r="M11" s="592" t="s">
        <v>302</v>
      </c>
      <c r="N11" s="576" t="s">
        <v>301</v>
      </c>
      <c r="O11" s="592" t="s">
        <v>302</v>
      </c>
      <c r="P11" s="576" t="s">
        <v>301</v>
      </c>
      <c r="Q11" s="592" t="s">
        <v>302</v>
      </c>
      <c r="R11" s="580" t="s">
        <v>301</v>
      </c>
      <c r="S11" s="575"/>
      <c r="T11" s="321" t="s">
        <v>302</v>
      </c>
      <c r="U11" s="95"/>
      <c r="V11" s="209"/>
      <c r="W11" s="209"/>
    </row>
    <row r="12" spans="1:23" ht="63.75" customHeight="1" thickBot="1" x14ac:dyDescent="0.25">
      <c r="B12" s="94"/>
      <c r="C12" s="68"/>
      <c r="D12" s="89"/>
      <c r="E12" s="89"/>
      <c r="F12" s="89"/>
      <c r="G12" s="89"/>
      <c r="H12" s="89"/>
      <c r="I12" s="89"/>
      <c r="J12" s="70"/>
      <c r="K12" s="320"/>
      <c r="L12" s="577"/>
      <c r="M12" s="593"/>
      <c r="N12" s="577"/>
      <c r="O12" s="593"/>
      <c r="P12" s="577"/>
      <c r="Q12" s="593"/>
      <c r="R12" s="322" t="s">
        <v>303</v>
      </c>
      <c r="S12" s="322" t="s">
        <v>304</v>
      </c>
      <c r="T12" s="323" t="s">
        <v>305</v>
      </c>
      <c r="U12" s="95"/>
      <c r="V12" s="209"/>
      <c r="W12" s="209"/>
    </row>
    <row r="13" spans="1:23" ht="15" thickBot="1" x14ac:dyDescent="0.25">
      <c r="B13" s="94"/>
      <c r="C13" s="68"/>
      <c r="D13" s="89"/>
      <c r="E13" s="89"/>
      <c r="F13" s="89"/>
      <c r="G13" s="89"/>
      <c r="H13" s="89"/>
      <c r="I13" s="89"/>
      <c r="J13" s="70"/>
      <c r="K13" s="320"/>
      <c r="L13" s="324"/>
      <c r="M13" s="318"/>
      <c r="N13" s="322"/>
      <c r="O13" s="318"/>
      <c r="P13" s="322"/>
      <c r="Q13" s="318"/>
      <c r="R13" s="322"/>
      <c r="S13" s="325"/>
      <c r="T13" s="318"/>
      <c r="U13" s="95"/>
      <c r="V13" s="209"/>
      <c r="W13" s="209"/>
    </row>
    <row r="14" spans="1:23" x14ac:dyDescent="0.2">
      <c r="B14" s="94"/>
      <c r="C14" s="68"/>
      <c r="D14" s="326" t="s">
        <v>11</v>
      </c>
      <c r="E14" s="326"/>
      <c r="F14" s="326"/>
      <c r="G14" s="326"/>
      <c r="H14" s="89"/>
      <c r="I14" s="89"/>
      <c r="J14" s="70"/>
      <c r="K14" s="89"/>
      <c r="L14" s="327"/>
      <c r="M14" s="328"/>
      <c r="N14" s="327"/>
      <c r="O14" s="328"/>
      <c r="P14" s="327"/>
      <c r="Q14" s="328"/>
      <c r="R14" s="327"/>
      <c r="S14" s="127"/>
      <c r="T14" s="70"/>
      <c r="U14" s="95"/>
      <c r="V14" s="209"/>
      <c r="W14" s="209"/>
    </row>
    <row r="15" spans="1:23" x14ac:dyDescent="0.2">
      <c r="B15" s="94"/>
      <c r="C15" s="68"/>
      <c r="D15" s="326"/>
      <c r="E15" s="326" t="s">
        <v>12</v>
      </c>
      <c r="F15" s="326"/>
      <c r="G15" s="326"/>
      <c r="H15" s="89"/>
      <c r="I15" s="89"/>
      <c r="J15" s="70"/>
      <c r="K15" s="89"/>
      <c r="L15" s="329"/>
      <c r="M15" s="330"/>
      <c r="N15" s="329"/>
      <c r="O15" s="330"/>
      <c r="P15" s="329"/>
      <c r="Q15" s="330"/>
      <c r="R15" s="89"/>
      <c r="S15" s="89"/>
      <c r="T15" s="70"/>
      <c r="U15" s="95"/>
      <c r="V15" s="209"/>
      <c r="W15" s="209"/>
    </row>
    <row r="16" spans="1:23" x14ac:dyDescent="0.2">
      <c r="B16" s="94"/>
      <c r="C16" s="68"/>
      <c r="D16" s="89"/>
      <c r="E16" s="89"/>
      <c r="F16" s="331" t="s">
        <v>306</v>
      </c>
      <c r="G16" s="332"/>
      <c r="H16" s="89"/>
      <c r="I16" s="89"/>
      <c r="J16" s="89"/>
      <c r="K16" s="333"/>
      <c r="L16" s="334"/>
      <c r="M16" s="335"/>
      <c r="N16" s="334"/>
      <c r="O16" s="335"/>
      <c r="P16" s="334"/>
      <c r="Q16" s="335"/>
      <c r="R16" s="334"/>
      <c r="S16" s="336"/>
      <c r="T16" s="335"/>
      <c r="U16" s="95"/>
      <c r="V16" s="209"/>
      <c r="W16" s="209"/>
    </row>
    <row r="17" spans="2:23" x14ac:dyDescent="0.2">
      <c r="B17" s="94"/>
      <c r="C17" s="68"/>
      <c r="D17" s="89"/>
      <c r="E17" s="89"/>
      <c r="F17" s="331"/>
      <c r="G17" s="72" t="s">
        <v>307</v>
      </c>
      <c r="H17" s="337"/>
      <c r="I17" s="337"/>
      <c r="J17" s="337" t="s">
        <v>308</v>
      </c>
      <c r="K17" s="124" t="s">
        <v>309</v>
      </c>
      <c r="L17" s="338" t="s">
        <v>99</v>
      </c>
      <c r="M17" s="339" t="s">
        <v>310</v>
      </c>
      <c r="N17" s="338" t="s">
        <v>99</v>
      </c>
      <c r="O17" s="339" t="s">
        <v>310</v>
      </c>
      <c r="P17" s="338" t="s">
        <v>99</v>
      </c>
      <c r="Q17" s="339" t="s">
        <v>310</v>
      </c>
      <c r="R17" s="338" t="s">
        <v>99</v>
      </c>
      <c r="S17" s="352" t="s">
        <v>310</v>
      </c>
      <c r="T17" s="339" t="s">
        <v>310</v>
      </c>
      <c r="U17" s="95"/>
      <c r="V17" s="209"/>
      <c r="W17" s="209"/>
    </row>
    <row r="18" spans="2:23" x14ac:dyDescent="0.2">
      <c r="B18" s="94"/>
      <c r="C18" s="68"/>
      <c r="D18" s="89"/>
      <c r="E18" s="89"/>
      <c r="F18" s="89"/>
      <c r="G18" s="72" t="s">
        <v>311</v>
      </c>
      <c r="H18" s="337"/>
      <c r="I18" s="337"/>
      <c r="J18" s="337" t="s">
        <v>308</v>
      </c>
      <c r="K18" s="124" t="s">
        <v>309</v>
      </c>
      <c r="L18" s="338" t="s">
        <v>99</v>
      </c>
      <c r="M18" s="339" t="s">
        <v>310</v>
      </c>
      <c r="N18" s="338" t="s">
        <v>99</v>
      </c>
      <c r="O18" s="339" t="s">
        <v>310</v>
      </c>
      <c r="P18" s="338" t="s">
        <v>99</v>
      </c>
      <c r="Q18" s="339" t="s">
        <v>310</v>
      </c>
      <c r="R18" s="338" t="s">
        <v>99</v>
      </c>
      <c r="S18" s="352" t="s">
        <v>310</v>
      </c>
      <c r="T18" s="339" t="s">
        <v>310</v>
      </c>
      <c r="U18" s="95"/>
      <c r="V18" s="209"/>
      <c r="W18" s="209"/>
    </row>
    <row r="19" spans="2:23" x14ac:dyDescent="0.2">
      <c r="B19" s="94"/>
      <c r="C19" s="68"/>
      <c r="D19" s="89"/>
      <c r="E19" s="89"/>
      <c r="F19" s="331" t="s">
        <v>312</v>
      </c>
      <c r="G19" s="326"/>
      <c r="H19" s="326"/>
      <c r="I19" s="89"/>
      <c r="J19" s="89"/>
      <c r="K19" s="124"/>
      <c r="L19" s="350"/>
      <c r="M19" s="351"/>
      <c r="N19" s="350"/>
      <c r="O19" s="351"/>
      <c r="P19" s="350"/>
      <c r="Q19" s="351"/>
      <c r="R19" s="350"/>
      <c r="S19" s="352"/>
      <c r="T19" s="351"/>
      <c r="U19" s="95"/>
      <c r="V19" s="209"/>
      <c r="W19" s="209"/>
    </row>
    <row r="20" spans="2:23" x14ac:dyDescent="0.2">
      <c r="B20" s="94"/>
      <c r="C20" s="68"/>
      <c r="D20" s="89"/>
      <c r="E20" s="89"/>
      <c r="F20" s="89"/>
      <c r="G20" s="337" t="s">
        <v>313</v>
      </c>
      <c r="H20" s="343"/>
      <c r="I20" s="337"/>
      <c r="J20" s="73" t="s">
        <v>308</v>
      </c>
      <c r="K20" s="124" t="s">
        <v>98</v>
      </c>
      <c r="L20" s="338" t="s">
        <v>310</v>
      </c>
      <c r="M20" s="339" t="s">
        <v>310</v>
      </c>
      <c r="N20" s="338" t="s">
        <v>310</v>
      </c>
      <c r="O20" s="339" t="s">
        <v>310</v>
      </c>
      <c r="P20" s="338" t="s">
        <v>310</v>
      </c>
      <c r="Q20" s="339" t="s">
        <v>310</v>
      </c>
      <c r="R20" s="344" t="s">
        <v>310</v>
      </c>
      <c r="S20" s="352">
        <v>0</v>
      </c>
      <c r="T20" s="339" t="s">
        <v>310</v>
      </c>
      <c r="U20" s="95"/>
      <c r="V20" s="209"/>
      <c r="W20" s="209"/>
    </row>
    <row r="21" spans="2:23" x14ac:dyDescent="0.2">
      <c r="B21" s="94"/>
      <c r="C21" s="68"/>
      <c r="D21" s="89"/>
      <c r="E21" s="89"/>
      <c r="F21" s="89"/>
      <c r="G21" s="77" t="s">
        <v>314</v>
      </c>
      <c r="H21" s="345"/>
      <c r="I21" s="77"/>
      <c r="J21" s="346" t="s">
        <v>308</v>
      </c>
      <c r="K21" s="124" t="s">
        <v>98</v>
      </c>
      <c r="L21" s="338" t="s">
        <v>310</v>
      </c>
      <c r="M21" s="339" t="s">
        <v>310</v>
      </c>
      <c r="N21" s="338" t="s">
        <v>310</v>
      </c>
      <c r="O21" s="339" t="s">
        <v>310</v>
      </c>
      <c r="P21" s="338" t="s">
        <v>310</v>
      </c>
      <c r="Q21" s="339" t="s">
        <v>310</v>
      </c>
      <c r="R21" s="344" t="s">
        <v>310</v>
      </c>
      <c r="S21" s="352" t="s">
        <v>99</v>
      </c>
      <c r="T21" s="339" t="s">
        <v>310</v>
      </c>
      <c r="U21" s="95"/>
      <c r="V21" s="209"/>
      <c r="W21" s="209"/>
    </row>
    <row r="22" spans="2:23" x14ac:dyDescent="0.2">
      <c r="B22" s="94"/>
      <c r="C22" s="68"/>
      <c r="D22" s="89"/>
      <c r="E22" s="326" t="s">
        <v>315</v>
      </c>
      <c r="F22" s="331"/>
      <c r="G22" s="89"/>
      <c r="H22" s="89"/>
      <c r="I22" s="89"/>
      <c r="J22" s="89"/>
      <c r="K22" s="124"/>
      <c r="L22" s="350"/>
      <c r="M22" s="351"/>
      <c r="N22" s="350"/>
      <c r="O22" s="351"/>
      <c r="P22" s="350"/>
      <c r="Q22" s="351"/>
      <c r="R22" s="350"/>
      <c r="S22" s="352"/>
      <c r="T22" s="351"/>
      <c r="U22" s="95"/>
      <c r="V22" s="209"/>
      <c r="W22" s="209"/>
    </row>
    <row r="23" spans="2:23" x14ac:dyDescent="0.2">
      <c r="B23" s="94"/>
      <c r="C23" s="68"/>
      <c r="D23" s="89"/>
      <c r="E23" s="89"/>
      <c r="F23" s="331"/>
      <c r="G23" s="72" t="s">
        <v>100</v>
      </c>
      <c r="H23" s="337"/>
      <c r="I23" s="337"/>
      <c r="J23" s="73" t="s">
        <v>316</v>
      </c>
      <c r="K23" s="347" t="s">
        <v>317</v>
      </c>
      <c r="L23" s="338" t="s">
        <v>310</v>
      </c>
      <c r="M23" s="339" t="s">
        <v>310</v>
      </c>
      <c r="N23" s="338" t="s">
        <v>310</v>
      </c>
      <c r="O23" s="339" t="s">
        <v>310</v>
      </c>
      <c r="P23" s="338" t="s">
        <v>310</v>
      </c>
      <c r="Q23" s="339" t="s">
        <v>310</v>
      </c>
      <c r="R23" s="344" t="s">
        <v>310</v>
      </c>
      <c r="S23" s="352" t="s">
        <v>310</v>
      </c>
      <c r="T23" s="339" t="s">
        <v>99</v>
      </c>
      <c r="U23" s="95"/>
      <c r="V23" s="209"/>
      <c r="W23" s="209"/>
    </row>
    <row r="24" spans="2:23" x14ac:dyDescent="0.2">
      <c r="B24" s="94"/>
      <c r="C24" s="68"/>
      <c r="D24" s="89"/>
      <c r="E24" s="326" t="s">
        <v>318</v>
      </c>
      <c r="F24" s="331"/>
      <c r="G24" s="348"/>
      <c r="H24" s="349"/>
      <c r="I24" s="349"/>
      <c r="J24" s="337" t="s">
        <v>319</v>
      </c>
      <c r="K24" s="124" t="s">
        <v>320</v>
      </c>
      <c r="L24" s="566" t="s">
        <v>99</v>
      </c>
      <c r="M24" s="567"/>
      <c r="N24" s="566" t="s">
        <v>99</v>
      </c>
      <c r="O24" s="567"/>
      <c r="P24" s="566" t="s">
        <v>99</v>
      </c>
      <c r="Q24" s="567"/>
      <c r="R24" s="566" t="s">
        <v>99</v>
      </c>
      <c r="S24" s="568"/>
      <c r="T24" s="567"/>
      <c r="U24" s="95"/>
      <c r="V24" s="209"/>
      <c r="W24" s="209"/>
    </row>
    <row r="25" spans="2:23" x14ac:dyDescent="0.2">
      <c r="B25" s="94"/>
      <c r="C25" s="68"/>
      <c r="D25" s="89"/>
      <c r="E25" s="326" t="s">
        <v>321</v>
      </c>
      <c r="F25" s="332"/>
      <c r="G25" s="89"/>
      <c r="H25" s="89"/>
      <c r="I25" s="89"/>
      <c r="J25" s="70"/>
      <c r="K25" s="353"/>
      <c r="L25" s="354"/>
      <c r="M25" s="355"/>
      <c r="N25" s="354"/>
      <c r="O25" s="355"/>
      <c r="P25" s="354"/>
      <c r="Q25" s="355"/>
      <c r="R25" s="356"/>
      <c r="S25" s="356"/>
      <c r="T25" s="357"/>
      <c r="U25" s="95"/>
      <c r="V25" s="209"/>
      <c r="W25" s="209"/>
    </row>
    <row r="26" spans="2:23" x14ac:dyDescent="0.2">
      <c r="B26" s="94"/>
      <c r="C26" s="68"/>
      <c r="D26" s="89"/>
      <c r="E26" s="326"/>
      <c r="F26" s="331" t="s">
        <v>322</v>
      </c>
      <c r="G26" s="89"/>
      <c r="H26" s="89"/>
      <c r="I26" s="89"/>
      <c r="J26" s="70"/>
      <c r="K26" s="358"/>
      <c r="L26" s="359"/>
      <c r="M26" s="360"/>
      <c r="N26" s="359"/>
      <c r="O26" s="360"/>
      <c r="P26" s="359"/>
      <c r="Q26" s="360"/>
      <c r="R26" s="359"/>
      <c r="S26" s="361"/>
      <c r="T26" s="360"/>
      <c r="U26" s="95"/>
      <c r="V26" s="209"/>
      <c r="W26" s="209"/>
    </row>
    <row r="27" spans="2:23" x14ac:dyDescent="0.2">
      <c r="B27" s="94"/>
      <c r="C27" s="68"/>
      <c r="D27" s="89"/>
      <c r="E27" s="326"/>
      <c r="F27" s="332"/>
      <c r="G27" s="207" t="s">
        <v>323</v>
      </c>
      <c r="H27" s="337"/>
      <c r="I27" s="337"/>
      <c r="J27" s="73" t="s">
        <v>324</v>
      </c>
      <c r="K27" s="124" t="s">
        <v>309</v>
      </c>
      <c r="L27" s="338" t="s">
        <v>310</v>
      </c>
      <c r="M27" s="339" t="s">
        <v>310</v>
      </c>
      <c r="N27" s="338" t="s">
        <v>310</v>
      </c>
      <c r="O27" s="339" t="s">
        <v>310</v>
      </c>
      <c r="P27" s="338" t="s">
        <v>310</v>
      </c>
      <c r="Q27" s="339" t="s">
        <v>310</v>
      </c>
      <c r="R27" s="344" t="s">
        <v>310</v>
      </c>
      <c r="S27" s="362" t="s">
        <v>99</v>
      </c>
      <c r="T27" s="363" t="s">
        <v>99</v>
      </c>
      <c r="U27" s="95"/>
      <c r="V27" s="209"/>
      <c r="W27" s="209"/>
    </row>
    <row r="28" spans="2:23" x14ac:dyDescent="0.2">
      <c r="B28" s="94"/>
      <c r="C28" s="68"/>
      <c r="D28" s="89"/>
      <c r="E28" s="326"/>
      <c r="F28" s="89"/>
      <c r="G28" s="207" t="s">
        <v>325</v>
      </c>
      <c r="H28" s="337"/>
      <c r="I28" s="337"/>
      <c r="J28" s="73" t="s">
        <v>324</v>
      </c>
      <c r="K28" s="124" t="s">
        <v>309</v>
      </c>
      <c r="L28" s="338" t="s">
        <v>310</v>
      </c>
      <c r="M28" s="339" t="s">
        <v>310</v>
      </c>
      <c r="N28" s="338" t="s">
        <v>310</v>
      </c>
      <c r="O28" s="339" t="s">
        <v>310</v>
      </c>
      <c r="P28" s="338" t="s">
        <v>310</v>
      </c>
      <c r="Q28" s="339" t="s">
        <v>310</v>
      </c>
      <c r="R28" s="344" t="s">
        <v>310</v>
      </c>
      <c r="S28" s="362">
        <v>0</v>
      </c>
      <c r="T28" s="363" t="s">
        <v>99</v>
      </c>
      <c r="U28" s="95"/>
      <c r="V28" s="209"/>
      <c r="W28" s="209"/>
    </row>
    <row r="29" spans="2:23" x14ac:dyDescent="0.2">
      <c r="B29" s="94"/>
      <c r="C29" s="68"/>
      <c r="D29" s="89"/>
      <c r="E29" s="326"/>
      <c r="F29" s="89"/>
      <c r="G29" s="208" t="s">
        <v>326</v>
      </c>
      <c r="H29" s="337"/>
      <c r="I29" s="337"/>
      <c r="J29" s="73" t="s">
        <v>324</v>
      </c>
      <c r="K29" s="124" t="s">
        <v>309</v>
      </c>
      <c r="L29" s="338" t="s">
        <v>310</v>
      </c>
      <c r="M29" s="339" t="s">
        <v>310</v>
      </c>
      <c r="N29" s="338" t="s">
        <v>310</v>
      </c>
      <c r="O29" s="339" t="s">
        <v>310</v>
      </c>
      <c r="P29" s="338" t="s">
        <v>310</v>
      </c>
      <c r="Q29" s="339" t="s">
        <v>310</v>
      </c>
      <c r="R29" s="344" t="s">
        <v>310</v>
      </c>
      <c r="S29" s="362" t="s">
        <v>99</v>
      </c>
      <c r="T29" s="363" t="s">
        <v>99</v>
      </c>
      <c r="U29" s="95"/>
      <c r="V29" s="209"/>
      <c r="W29" s="209"/>
    </row>
    <row r="30" spans="2:23" x14ac:dyDescent="0.2">
      <c r="B30" s="94"/>
      <c r="C30" s="68"/>
      <c r="D30" s="89"/>
      <c r="E30" s="326"/>
      <c r="F30" s="89"/>
      <c r="G30" s="208" t="s">
        <v>327</v>
      </c>
      <c r="H30" s="337"/>
      <c r="I30" s="337"/>
      <c r="J30" s="73" t="s">
        <v>324</v>
      </c>
      <c r="K30" s="124" t="s">
        <v>309</v>
      </c>
      <c r="L30" s="338" t="s">
        <v>310</v>
      </c>
      <c r="M30" s="339" t="s">
        <v>310</v>
      </c>
      <c r="N30" s="338" t="s">
        <v>310</v>
      </c>
      <c r="O30" s="339" t="s">
        <v>310</v>
      </c>
      <c r="P30" s="338" t="s">
        <v>310</v>
      </c>
      <c r="Q30" s="339" t="s">
        <v>310</v>
      </c>
      <c r="R30" s="344" t="s">
        <v>310</v>
      </c>
      <c r="S30" s="362" t="s">
        <v>99</v>
      </c>
      <c r="T30" s="363" t="s">
        <v>99</v>
      </c>
      <c r="U30" s="95"/>
      <c r="V30" s="209"/>
      <c r="W30" s="209"/>
    </row>
    <row r="31" spans="2:23" x14ac:dyDescent="0.2">
      <c r="B31" s="94"/>
      <c r="C31" s="68"/>
      <c r="D31" s="89"/>
      <c r="E31" s="326"/>
      <c r="F31" s="331" t="s">
        <v>328</v>
      </c>
      <c r="G31" s="89"/>
      <c r="H31" s="89"/>
      <c r="I31" s="89"/>
      <c r="J31" s="70"/>
      <c r="K31" s="347"/>
      <c r="L31" s="350"/>
      <c r="M31" s="351"/>
      <c r="N31" s="350"/>
      <c r="O31" s="351"/>
      <c r="P31" s="350"/>
      <c r="Q31" s="351"/>
      <c r="R31" s="350"/>
      <c r="S31" s="352"/>
      <c r="T31" s="351"/>
      <c r="U31" s="95"/>
      <c r="V31" s="209"/>
      <c r="W31" s="209"/>
    </row>
    <row r="32" spans="2:23" x14ac:dyDescent="0.2">
      <c r="B32" s="94"/>
      <c r="C32" s="68"/>
      <c r="D32" s="89"/>
      <c r="E32" s="89"/>
      <c r="F32" s="89"/>
      <c r="G32" s="72" t="s">
        <v>87</v>
      </c>
      <c r="H32" s="337"/>
      <c r="I32" s="337"/>
      <c r="J32" s="73" t="s">
        <v>324</v>
      </c>
      <c r="K32" s="124" t="s">
        <v>309</v>
      </c>
      <c r="L32" s="338" t="s">
        <v>99</v>
      </c>
      <c r="M32" s="339" t="s">
        <v>99</v>
      </c>
      <c r="N32" s="338" t="s">
        <v>99</v>
      </c>
      <c r="O32" s="339" t="s">
        <v>99</v>
      </c>
      <c r="P32" s="338" t="s">
        <v>99</v>
      </c>
      <c r="Q32" s="339" t="s">
        <v>99</v>
      </c>
      <c r="R32" s="338" t="s">
        <v>99</v>
      </c>
      <c r="S32" s="352" t="s">
        <v>310</v>
      </c>
      <c r="T32" s="339" t="s">
        <v>99</v>
      </c>
      <c r="U32" s="95"/>
      <c r="V32" s="209"/>
      <c r="W32" s="209"/>
    </row>
    <row r="33" spans="2:23" x14ac:dyDescent="0.2">
      <c r="B33" s="94"/>
      <c r="C33" s="68"/>
      <c r="D33" s="89"/>
      <c r="E33" s="89"/>
      <c r="F33" s="89"/>
      <c r="G33" s="76" t="s">
        <v>15</v>
      </c>
      <c r="H33" s="77"/>
      <c r="I33" s="77"/>
      <c r="J33" s="346" t="s">
        <v>324</v>
      </c>
      <c r="K33" s="124" t="s">
        <v>309</v>
      </c>
      <c r="L33" s="338" t="s">
        <v>99</v>
      </c>
      <c r="M33" s="339" t="s">
        <v>99</v>
      </c>
      <c r="N33" s="338" t="s">
        <v>99</v>
      </c>
      <c r="O33" s="339" t="s">
        <v>99</v>
      </c>
      <c r="P33" s="338" t="s">
        <v>99</v>
      </c>
      <c r="Q33" s="339" t="s">
        <v>99</v>
      </c>
      <c r="R33" s="338" t="s">
        <v>99</v>
      </c>
      <c r="S33" s="352" t="s">
        <v>310</v>
      </c>
      <c r="T33" s="339" t="s">
        <v>99</v>
      </c>
      <c r="U33" s="95"/>
      <c r="V33" s="209"/>
      <c r="W33" s="209"/>
    </row>
    <row r="34" spans="2:23" x14ac:dyDescent="0.2">
      <c r="B34" s="94"/>
      <c r="C34" s="68"/>
      <c r="D34" s="89"/>
      <c r="E34" s="89"/>
      <c r="F34" s="331" t="s">
        <v>329</v>
      </c>
      <c r="G34" s="349"/>
      <c r="H34" s="349"/>
      <c r="I34" s="349"/>
      <c r="J34" s="364"/>
      <c r="K34" s="347"/>
      <c r="L34" s="350"/>
      <c r="M34" s="351"/>
      <c r="N34" s="350"/>
      <c r="O34" s="351"/>
      <c r="P34" s="350"/>
      <c r="Q34" s="351"/>
      <c r="R34" s="350"/>
      <c r="S34" s="352"/>
      <c r="T34" s="351"/>
      <c r="U34" s="95"/>
      <c r="V34" s="209"/>
      <c r="W34" s="209"/>
    </row>
    <row r="35" spans="2:23" x14ac:dyDescent="0.2">
      <c r="B35" s="94"/>
      <c r="C35" s="68"/>
      <c r="D35" s="89"/>
      <c r="E35" s="89"/>
      <c r="F35" s="332"/>
      <c r="G35" s="72" t="s">
        <v>330</v>
      </c>
      <c r="H35" s="337"/>
      <c r="I35" s="337"/>
      <c r="J35" s="73" t="s">
        <v>324</v>
      </c>
      <c r="K35" s="124" t="s">
        <v>309</v>
      </c>
      <c r="L35" s="338" t="s">
        <v>310</v>
      </c>
      <c r="M35" s="339" t="s">
        <v>310</v>
      </c>
      <c r="N35" s="338" t="s">
        <v>310</v>
      </c>
      <c r="O35" s="339" t="s">
        <v>310</v>
      </c>
      <c r="P35" s="338" t="s">
        <v>310</v>
      </c>
      <c r="Q35" s="339" t="s">
        <v>310</v>
      </c>
      <c r="R35" s="338" t="s">
        <v>99</v>
      </c>
      <c r="S35" s="352" t="s">
        <v>310</v>
      </c>
      <c r="T35" s="339" t="s">
        <v>99</v>
      </c>
      <c r="U35" s="95"/>
      <c r="V35" s="209"/>
      <c r="W35" s="209"/>
    </row>
    <row r="36" spans="2:23" x14ac:dyDescent="0.2">
      <c r="B36" s="94"/>
      <c r="C36" s="68"/>
      <c r="D36" s="89"/>
      <c r="E36" s="89"/>
      <c r="F36" s="331" t="s">
        <v>331</v>
      </c>
      <c r="G36" s="349"/>
      <c r="H36" s="349"/>
      <c r="I36" s="349"/>
      <c r="J36" s="364"/>
      <c r="K36" s="347"/>
      <c r="L36" s="350"/>
      <c r="M36" s="351"/>
      <c r="N36" s="350"/>
      <c r="O36" s="351"/>
      <c r="P36" s="350"/>
      <c r="Q36" s="351"/>
      <c r="R36" s="350"/>
      <c r="S36" s="352"/>
      <c r="T36" s="351"/>
      <c r="U36" s="95"/>
      <c r="V36" s="209"/>
      <c r="W36" s="209"/>
    </row>
    <row r="37" spans="2:23" ht="15" thickBot="1" x14ac:dyDescent="0.25">
      <c r="B37" s="94"/>
      <c r="C37" s="68"/>
      <c r="D37" s="89"/>
      <c r="E37" s="89"/>
      <c r="F37" s="332"/>
      <c r="G37" s="72" t="s">
        <v>88</v>
      </c>
      <c r="H37" s="337"/>
      <c r="I37" s="337"/>
      <c r="J37" s="73" t="s">
        <v>324</v>
      </c>
      <c r="K37" s="124" t="s">
        <v>309</v>
      </c>
      <c r="L37" s="338" t="s">
        <v>310</v>
      </c>
      <c r="M37" s="339" t="s">
        <v>310</v>
      </c>
      <c r="N37" s="338" t="s">
        <v>310</v>
      </c>
      <c r="O37" s="339" t="s">
        <v>310</v>
      </c>
      <c r="P37" s="338" t="s">
        <v>310</v>
      </c>
      <c r="Q37" s="339" t="s">
        <v>310</v>
      </c>
      <c r="R37" s="560" t="s">
        <v>99</v>
      </c>
      <c r="S37" s="562"/>
      <c r="T37" s="561"/>
      <c r="U37" s="95"/>
      <c r="V37" s="209"/>
      <c r="W37" s="209"/>
    </row>
    <row r="38" spans="2:23" ht="15" thickBot="1" x14ac:dyDescent="0.25">
      <c r="B38" s="94"/>
      <c r="C38" s="68"/>
      <c r="D38" s="89"/>
      <c r="E38" s="365"/>
      <c r="F38" s="89"/>
      <c r="G38" s="349"/>
      <c r="H38" s="349"/>
      <c r="I38" s="349"/>
      <c r="J38" s="349"/>
      <c r="K38" s="78"/>
      <c r="L38" s="368"/>
      <c r="M38" s="368"/>
      <c r="N38" s="368"/>
      <c r="O38" s="368"/>
      <c r="P38" s="368"/>
      <c r="Q38" s="368"/>
      <c r="R38" s="368"/>
      <c r="S38" s="368"/>
      <c r="T38" s="368"/>
      <c r="U38" s="95"/>
      <c r="V38" s="209"/>
      <c r="W38" s="209"/>
    </row>
    <row r="39" spans="2:23" ht="15" thickBot="1" x14ac:dyDescent="0.25">
      <c r="B39" s="94"/>
      <c r="C39" s="68"/>
      <c r="D39" s="365" t="s">
        <v>332</v>
      </c>
      <c r="E39" s="365"/>
      <c r="F39" s="89"/>
      <c r="G39" s="332"/>
      <c r="H39" s="332"/>
      <c r="I39" s="332"/>
      <c r="J39" s="73" t="s">
        <v>324</v>
      </c>
      <c r="K39" s="367" t="s">
        <v>101</v>
      </c>
      <c r="L39" s="569" t="s">
        <v>99</v>
      </c>
      <c r="M39" s="570"/>
      <c r="N39" s="569" t="s">
        <v>99</v>
      </c>
      <c r="O39" s="570"/>
      <c r="P39" s="569" t="s">
        <v>99</v>
      </c>
      <c r="Q39" s="570"/>
      <c r="R39" s="569" t="s">
        <v>99</v>
      </c>
      <c r="S39" s="571"/>
      <c r="T39" s="570"/>
      <c r="U39" s="95"/>
      <c r="V39" s="209"/>
      <c r="W39" s="209"/>
    </row>
    <row r="40" spans="2:23" ht="14.25" customHeight="1" x14ac:dyDescent="0.2">
      <c r="B40" s="94"/>
      <c r="C40" s="68"/>
      <c r="D40" s="365"/>
      <c r="E40" s="365"/>
      <c r="F40" s="89"/>
      <c r="G40" s="89"/>
      <c r="H40" s="89"/>
      <c r="I40" s="89"/>
      <c r="J40" s="89"/>
      <c r="K40" s="369"/>
      <c r="L40" s="370"/>
      <c r="M40" s="370"/>
      <c r="N40" s="370"/>
      <c r="O40" s="370"/>
      <c r="P40" s="370"/>
      <c r="Q40" s="370"/>
      <c r="R40" s="370"/>
      <c r="S40" s="370"/>
      <c r="T40" s="370"/>
      <c r="U40" s="95"/>
      <c r="V40" s="209"/>
      <c r="W40" s="209"/>
    </row>
    <row r="41" spans="2:23" ht="15" thickBot="1" x14ac:dyDescent="0.25">
      <c r="B41" s="94"/>
      <c r="C41" s="68"/>
      <c r="D41" s="365" t="s">
        <v>102</v>
      </c>
      <c r="E41" s="365"/>
      <c r="F41" s="89"/>
      <c r="G41" s="89"/>
      <c r="H41" s="89"/>
      <c r="I41" s="89"/>
      <c r="J41" s="89"/>
      <c r="K41" s="371"/>
      <c r="L41" s="372"/>
      <c r="M41" s="372"/>
      <c r="N41" s="372"/>
      <c r="O41" s="372"/>
      <c r="P41" s="372"/>
      <c r="Q41" s="372"/>
      <c r="R41" s="372"/>
      <c r="S41" s="372"/>
      <c r="T41" s="372"/>
      <c r="U41" s="95"/>
      <c r="V41" s="209"/>
      <c r="W41" s="209"/>
    </row>
    <row r="42" spans="2:23" x14ac:dyDescent="0.2">
      <c r="B42" s="94"/>
      <c r="C42" s="68"/>
      <c r="D42" s="365"/>
      <c r="E42" s="365"/>
      <c r="F42" s="89"/>
      <c r="G42" s="72" t="s">
        <v>4</v>
      </c>
      <c r="H42" s="337"/>
      <c r="I42" s="337"/>
      <c r="J42" s="73" t="s">
        <v>324</v>
      </c>
      <c r="K42" s="373" t="s">
        <v>103</v>
      </c>
      <c r="L42" s="563" t="s">
        <v>99</v>
      </c>
      <c r="M42" s="564"/>
      <c r="N42" s="563" t="s">
        <v>99</v>
      </c>
      <c r="O42" s="564"/>
      <c r="P42" s="563" t="s">
        <v>99</v>
      </c>
      <c r="Q42" s="564"/>
      <c r="R42" s="563" t="s">
        <v>99</v>
      </c>
      <c r="S42" s="565"/>
      <c r="T42" s="564"/>
      <c r="U42" s="95"/>
      <c r="V42" s="209"/>
      <c r="W42" s="209"/>
    </row>
    <row r="43" spans="2:23" x14ac:dyDescent="0.2">
      <c r="B43" s="94"/>
      <c r="C43" s="68"/>
      <c r="D43" s="365"/>
      <c r="E43" s="365"/>
      <c r="F43" s="89"/>
      <c r="G43" s="76" t="s">
        <v>104</v>
      </c>
      <c r="H43" s="77"/>
      <c r="I43" s="77"/>
      <c r="J43" s="346" t="s">
        <v>324</v>
      </c>
      <c r="K43" s="374" t="s">
        <v>105</v>
      </c>
      <c r="L43" s="566" t="s">
        <v>99</v>
      </c>
      <c r="M43" s="567"/>
      <c r="N43" s="566" t="s">
        <v>99</v>
      </c>
      <c r="O43" s="567"/>
      <c r="P43" s="566" t="s">
        <v>99</v>
      </c>
      <c r="Q43" s="567"/>
      <c r="R43" s="566" t="s">
        <v>99</v>
      </c>
      <c r="S43" s="568"/>
      <c r="T43" s="567"/>
      <c r="U43" s="95"/>
      <c r="V43" s="209"/>
      <c r="W43" s="209"/>
    </row>
    <row r="44" spans="2:23" ht="15" thickBot="1" x14ac:dyDescent="0.25">
      <c r="B44" s="94"/>
      <c r="C44" s="68"/>
      <c r="D44" s="365"/>
      <c r="E44" s="365"/>
      <c r="F44" s="89"/>
      <c r="G44" s="76" t="s">
        <v>106</v>
      </c>
      <c r="H44" s="77"/>
      <c r="I44" s="77"/>
      <c r="J44" s="346" t="s">
        <v>324</v>
      </c>
      <c r="K44" s="375" t="s">
        <v>107</v>
      </c>
      <c r="L44" s="560" t="s">
        <v>99</v>
      </c>
      <c r="M44" s="561"/>
      <c r="N44" s="560" t="s">
        <v>99</v>
      </c>
      <c r="O44" s="561"/>
      <c r="P44" s="560" t="s">
        <v>99</v>
      </c>
      <c r="Q44" s="561"/>
      <c r="R44" s="560" t="s">
        <v>99</v>
      </c>
      <c r="S44" s="562"/>
      <c r="T44" s="561"/>
      <c r="U44" s="95"/>
      <c r="V44" s="209"/>
      <c r="W44" s="209"/>
    </row>
    <row r="45" spans="2:23" ht="15" thickBot="1" x14ac:dyDescent="0.25">
      <c r="B45" s="94"/>
      <c r="C45" s="68"/>
      <c r="D45" s="365"/>
      <c r="E45" s="365"/>
      <c r="F45" s="89"/>
      <c r="G45" s="89"/>
      <c r="H45" s="89"/>
      <c r="I45" s="89"/>
      <c r="J45" s="89"/>
      <c r="K45" s="78"/>
      <c r="L45" s="368"/>
      <c r="M45" s="376"/>
      <c r="N45" s="376"/>
      <c r="O45" s="376"/>
      <c r="P45" s="376"/>
      <c r="Q45" s="376"/>
      <c r="R45" s="376"/>
      <c r="S45" s="376"/>
      <c r="T45" s="376"/>
      <c r="U45" s="95"/>
      <c r="V45" s="209"/>
      <c r="W45" s="209"/>
    </row>
    <row r="46" spans="2:23" ht="15.75" thickBot="1" x14ac:dyDescent="0.3">
      <c r="B46" s="94"/>
      <c r="C46" s="68"/>
      <c r="D46" s="377" t="s">
        <v>90</v>
      </c>
      <c r="E46" s="365"/>
      <c r="F46" s="89"/>
      <c r="G46" s="72"/>
      <c r="H46" s="337"/>
      <c r="I46" s="337"/>
      <c r="J46" s="73" t="s">
        <v>324</v>
      </c>
      <c r="K46" s="78" t="s">
        <v>333</v>
      </c>
      <c r="L46" s="378" t="s">
        <v>99</v>
      </c>
      <c r="M46" s="379" t="s">
        <v>99</v>
      </c>
      <c r="N46" s="378" t="s">
        <v>99</v>
      </c>
      <c r="O46" s="379" t="s">
        <v>99</v>
      </c>
      <c r="P46" s="378" t="s">
        <v>99</v>
      </c>
      <c r="Q46" s="379" t="s">
        <v>99</v>
      </c>
      <c r="R46" s="378" t="s">
        <v>99</v>
      </c>
      <c r="S46" s="380" t="s">
        <v>99</v>
      </c>
      <c r="T46" s="379" t="s">
        <v>99</v>
      </c>
      <c r="U46" s="95"/>
      <c r="V46" s="205"/>
      <c r="W46" s="205"/>
    </row>
    <row r="47" spans="2:23" ht="15" thickBot="1" x14ac:dyDescent="0.25">
      <c r="B47" s="94"/>
      <c r="C47" s="68"/>
      <c r="D47" s="89"/>
      <c r="E47" s="89"/>
      <c r="F47" s="89"/>
      <c r="G47" s="89"/>
      <c r="H47" s="89"/>
      <c r="I47" s="89"/>
      <c r="J47" s="89"/>
      <c r="K47" s="78"/>
      <c r="L47" s="368"/>
      <c r="M47" s="381"/>
      <c r="N47" s="376"/>
      <c r="O47" s="376"/>
      <c r="P47" s="376"/>
      <c r="Q47" s="376"/>
      <c r="R47" s="382"/>
      <c r="S47" s="382"/>
      <c r="T47" s="383"/>
      <c r="U47" s="95"/>
    </row>
    <row r="48" spans="2:23" ht="15" thickBot="1" x14ac:dyDescent="0.25">
      <c r="B48" s="94"/>
      <c r="C48" s="68"/>
      <c r="D48" s="377" t="s">
        <v>91</v>
      </c>
      <c r="E48" s="89"/>
      <c r="F48" s="89"/>
      <c r="G48" s="337"/>
      <c r="H48" s="337"/>
      <c r="I48" s="337"/>
      <c r="J48" s="73" t="s">
        <v>334</v>
      </c>
      <c r="K48" s="78" t="s">
        <v>108</v>
      </c>
      <c r="L48" s="378" t="s">
        <v>99</v>
      </c>
      <c r="M48" s="379" t="s">
        <v>99</v>
      </c>
      <c r="N48" s="378" t="s">
        <v>99</v>
      </c>
      <c r="O48" s="379" t="s">
        <v>99</v>
      </c>
      <c r="P48" s="378" t="s">
        <v>99</v>
      </c>
      <c r="Q48" s="379" t="s">
        <v>99</v>
      </c>
      <c r="R48" s="378" t="s">
        <v>310</v>
      </c>
      <c r="S48" s="380" t="s">
        <v>310</v>
      </c>
      <c r="T48" s="379" t="s">
        <v>310</v>
      </c>
      <c r="U48" s="95"/>
    </row>
    <row r="49" spans="2:21" ht="15" thickBot="1" x14ac:dyDescent="0.25">
      <c r="B49" s="94"/>
      <c r="C49" s="80"/>
      <c r="D49" s="81"/>
      <c r="E49" s="81"/>
      <c r="F49" s="81"/>
      <c r="G49" s="82"/>
      <c r="H49" s="81"/>
      <c r="I49" s="81"/>
      <c r="J49" s="81"/>
      <c r="K49" s="78"/>
      <c r="L49" s="319"/>
      <c r="M49" s="319"/>
      <c r="N49" s="319"/>
      <c r="O49" s="319"/>
      <c r="P49" s="319"/>
      <c r="Q49" s="319"/>
      <c r="R49" s="319"/>
      <c r="S49" s="319"/>
      <c r="T49" s="319"/>
      <c r="U49" s="95"/>
    </row>
    <row r="50" spans="2:21" x14ac:dyDescent="0.2">
      <c r="B50" s="96"/>
      <c r="C50" s="97"/>
      <c r="D50" s="97"/>
      <c r="E50" s="97"/>
      <c r="F50" s="97"/>
      <c r="G50" s="97"/>
      <c r="H50" s="97"/>
      <c r="I50" s="97"/>
      <c r="J50" s="97"/>
      <c r="K50" s="97"/>
      <c r="L50" s="98"/>
      <c r="M50" s="98"/>
      <c r="N50" s="98"/>
      <c r="O50" s="98"/>
      <c r="P50" s="98"/>
      <c r="Q50" s="98"/>
      <c r="R50" s="98"/>
      <c r="S50" s="98"/>
      <c r="T50" s="98"/>
      <c r="U50" s="99"/>
    </row>
  </sheetData>
  <mergeCells count="37">
    <mergeCell ref="R37:T37"/>
    <mergeCell ref="L44:M44"/>
    <mergeCell ref="N44:O44"/>
    <mergeCell ref="P44:Q44"/>
    <mergeCell ref="R44:T44"/>
    <mergeCell ref="L42:M42"/>
    <mergeCell ref="N42:O42"/>
    <mergeCell ref="P42:Q42"/>
    <mergeCell ref="R42:T42"/>
    <mergeCell ref="L43:M43"/>
    <mergeCell ref="N43:O43"/>
    <mergeCell ref="P43:Q43"/>
    <mergeCell ref="R43:T43"/>
    <mergeCell ref="L39:M39"/>
    <mergeCell ref="N39:O39"/>
    <mergeCell ref="P39:Q39"/>
    <mergeCell ref="R11:S11"/>
    <mergeCell ref="L24:M24"/>
    <mergeCell ref="N24:O24"/>
    <mergeCell ref="P24:Q24"/>
    <mergeCell ref="R24:T24"/>
    <mergeCell ref="R39:T39"/>
    <mergeCell ref="C6:I6"/>
    <mergeCell ref="C8:F8"/>
    <mergeCell ref="G8:H8"/>
    <mergeCell ref="J6:N6"/>
    <mergeCell ref="O6:T6"/>
    <mergeCell ref="L10:M10"/>
    <mergeCell ref="N10:O10"/>
    <mergeCell ref="P10:Q10"/>
    <mergeCell ref="R10:T10"/>
    <mergeCell ref="L11:L12"/>
    <mergeCell ref="M11:M12"/>
    <mergeCell ref="N11:N12"/>
    <mergeCell ref="O11:O12"/>
    <mergeCell ref="P11:P12"/>
    <mergeCell ref="Q11:Q12"/>
  </mergeCells>
  <pageMargins left="0.7" right="0.7" top="0.75" bottom="0.75" header="0.3" footer="0.3"/>
  <pageSetup paperSize="9" scale="65" orientation="landscape"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4.9989318521683403E-2"/>
  </sheetPr>
  <dimension ref="A3:Q62"/>
  <sheetViews>
    <sheetView zoomScaleNormal="100" workbookViewId="0">
      <selection activeCell="A3" sqref="A3"/>
    </sheetView>
  </sheetViews>
  <sheetFormatPr baseColWidth="10" defaultColWidth="8.85546875" defaultRowHeight="15" x14ac:dyDescent="0.3"/>
  <cols>
    <col min="1" max="1" width="6.7109375" style="1" customWidth="1"/>
    <col min="2" max="2" width="49.5703125" style="1" bestFit="1" customWidth="1"/>
    <col min="3" max="3" width="16.7109375" style="218" customWidth="1"/>
    <col min="4" max="4" width="9" style="238" customWidth="1"/>
    <col min="5" max="6" width="16.7109375" style="218" customWidth="1"/>
    <col min="7" max="7" width="9" style="238" customWidth="1"/>
    <col min="8" max="9" width="16.7109375" style="218" customWidth="1"/>
    <col min="10" max="10" width="9" style="238" customWidth="1"/>
    <col min="11" max="12" width="16.7109375" style="218" customWidth="1"/>
    <col min="13" max="13" width="9" style="238" customWidth="1"/>
    <col min="14" max="15" width="16.7109375" style="218" customWidth="1"/>
    <col min="16" max="16" width="0.5703125" style="218" customWidth="1"/>
    <col min="17" max="17" width="0.85546875" style="218" hidden="1" customWidth="1"/>
    <col min="18" max="16384" width="8.85546875" style="1"/>
  </cols>
  <sheetData>
    <row r="3" spans="1:17" ht="29.45" customHeight="1" x14ac:dyDescent="0.3">
      <c r="A3" s="35" t="str">
        <f>TAB00!B55&amp;" : "&amp;TAB00!C55</f>
        <v>TAB4.5.2 : Synthèse des produits prévisionnels issus des tarifs de prélèvement 2028</v>
      </c>
      <c r="B3" s="35"/>
      <c r="C3" s="217"/>
      <c r="D3" s="236"/>
      <c r="E3" s="217"/>
      <c r="F3" s="217"/>
      <c r="G3" s="236"/>
      <c r="H3" s="217"/>
      <c r="I3" s="217"/>
      <c r="J3" s="236"/>
      <c r="K3" s="217"/>
      <c r="L3" s="217"/>
      <c r="M3" s="236"/>
      <c r="N3" s="217"/>
      <c r="O3" s="217"/>
    </row>
    <row r="5" spans="1:17" ht="25.15" customHeight="1" x14ac:dyDescent="0.3">
      <c r="B5" s="590" t="s">
        <v>0</v>
      </c>
      <c r="C5" s="216" t="s">
        <v>19</v>
      </c>
      <c r="D5" s="587" t="s">
        <v>5</v>
      </c>
      <c r="E5" s="587"/>
      <c r="F5" s="587"/>
      <c r="G5" s="587" t="s">
        <v>6</v>
      </c>
      <c r="H5" s="587"/>
      <c r="I5" s="587"/>
      <c r="J5" s="587" t="s">
        <v>7</v>
      </c>
      <c r="K5" s="587"/>
      <c r="L5" s="587"/>
      <c r="M5" s="587" t="s">
        <v>8</v>
      </c>
      <c r="N5" s="587"/>
      <c r="O5" s="587"/>
    </row>
    <row r="6" spans="1:17" s="6" customFormat="1" ht="14.45" customHeight="1" x14ac:dyDescent="0.3">
      <c r="B6" s="591"/>
      <c r="C6" s="216" t="s">
        <v>9</v>
      </c>
      <c r="D6" s="237" t="s">
        <v>42</v>
      </c>
      <c r="E6" s="216" t="s">
        <v>132</v>
      </c>
      <c r="F6" s="216" t="s">
        <v>43</v>
      </c>
      <c r="G6" s="237" t="s">
        <v>42</v>
      </c>
      <c r="H6" s="216" t="s">
        <v>132</v>
      </c>
      <c r="I6" s="216" t="s">
        <v>43</v>
      </c>
      <c r="J6" s="237" t="s">
        <v>42</v>
      </c>
      <c r="K6" s="216" t="s">
        <v>132</v>
      </c>
      <c r="L6" s="216" t="s">
        <v>43</v>
      </c>
      <c r="M6" s="237" t="s">
        <v>42</v>
      </c>
      <c r="N6" s="216" t="s">
        <v>132</v>
      </c>
      <c r="O6" s="216" t="s">
        <v>43</v>
      </c>
      <c r="P6" s="219"/>
      <c r="Q6" s="219"/>
    </row>
    <row r="7" spans="1:17" s="6" customFormat="1" ht="14.45" customHeight="1" x14ac:dyDescent="0.3">
      <c r="A7" s="588" t="s">
        <v>200</v>
      </c>
      <c r="B7" s="214" t="s">
        <v>11</v>
      </c>
      <c r="C7" s="384">
        <f>SUM(F7,I7,L7,O7)</f>
        <v>0</v>
      </c>
      <c r="D7" s="385"/>
      <c r="E7" s="384"/>
      <c r="F7" s="384">
        <f>SUM(F8,F17,F18)</f>
        <v>0</v>
      </c>
      <c r="G7" s="385"/>
      <c r="H7" s="384"/>
      <c r="I7" s="384">
        <f>SUM(I8,I17,I18)</f>
        <v>0</v>
      </c>
      <c r="J7" s="385"/>
      <c r="K7" s="384"/>
      <c r="L7" s="384">
        <f>SUM(L8,L17,L18)</f>
        <v>0</v>
      </c>
      <c r="M7" s="385"/>
      <c r="N7" s="384"/>
      <c r="O7" s="384">
        <f>SUM(O8,O17,O18)</f>
        <v>0</v>
      </c>
      <c r="P7" s="219"/>
      <c r="Q7" s="219"/>
    </row>
    <row r="8" spans="1:17" x14ac:dyDescent="0.3">
      <c r="A8" s="589"/>
      <c r="B8" s="59" t="s">
        <v>12</v>
      </c>
      <c r="C8" s="218">
        <f>SUM(F8,I8,L8,O8)</f>
        <v>0</v>
      </c>
      <c r="F8" s="218">
        <f>SUM(F9,F12)</f>
        <v>0</v>
      </c>
      <c r="I8" s="218">
        <f>SUM(I9,I15)</f>
        <v>0</v>
      </c>
      <c r="L8" s="218">
        <f>SUM(L9,L15)</f>
        <v>0</v>
      </c>
      <c r="O8" s="218">
        <f>SUM(O9,O12)</f>
        <v>0</v>
      </c>
    </row>
    <row r="9" spans="1:17" x14ac:dyDescent="0.3">
      <c r="A9" s="589"/>
      <c r="B9" s="60" t="s">
        <v>336</v>
      </c>
      <c r="C9" s="218">
        <f t="shared" ref="C9:C34" si="0">SUM(F9,I9,L9,O9)</f>
        <v>0</v>
      </c>
      <c r="F9" s="218">
        <f>SUM(F10:F11)</f>
        <v>0</v>
      </c>
      <c r="I9" s="218">
        <f>SUM(I10:I11)</f>
        <v>0</v>
      </c>
      <c r="L9" s="218">
        <f>SUM(L10:L11)</f>
        <v>0</v>
      </c>
      <c r="O9" s="218">
        <f>SUM(O10:O11)</f>
        <v>0</v>
      </c>
    </row>
    <row r="10" spans="1:17" s="129" customFormat="1" x14ac:dyDescent="0.3">
      <c r="A10" s="589"/>
      <c r="B10" s="282" t="s">
        <v>307</v>
      </c>
      <c r="C10" s="218">
        <f t="shared" si="0"/>
        <v>0</v>
      </c>
      <c r="D10" s="283">
        <f>IF('TAB4.5.1'!L17="v",0,'TAB4.5.1'!L17)</f>
        <v>0</v>
      </c>
      <c r="E10" s="281">
        <f>'TAB3.1'!H74</f>
        <v>0</v>
      </c>
      <c r="F10" s="281">
        <f>D10*E10*12</f>
        <v>0</v>
      </c>
      <c r="G10" s="283">
        <f>IF('TAB4.5.1'!N17="v",0,'TAB4.5.1'!N17)</f>
        <v>0</v>
      </c>
      <c r="H10" s="281">
        <f>'TAB3.1'!H76</f>
        <v>0</v>
      </c>
      <c r="I10" s="281">
        <f>G10*H10*12</f>
        <v>0</v>
      </c>
      <c r="J10" s="283">
        <f>IF('TAB4.5.1'!P17="v",0,'TAB4.5.1'!P17)</f>
        <v>0</v>
      </c>
      <c r="K10" s="281">
        <f>'TAB3.1'!H78</f>
        <v>0</v>
      </c>
      <c r="L10" s="281">
        <f>J10*K10*12</f>
        <v>0</v>
      </c>
      <c r="M10" s="283">
        <f>IF('TAB4.5.1'!R17="v",0,'TAB4.5.1'!R17)</f>
        <v>0</v>
      </c>
      <c r="N10" s="281">
        <f>'TAB3.1'!H80</f>
        <v>0</v>
      </c>
      <c r="O10" s="281">
        <f>M10*N10*12</f>
        <v>0</v>
      </c>
      <c r="P10" s="281"/>
      <c r="Q10" s="281"/>
    </row>
    <row r="11" spans="1:17" x14ac:dyDescent="0.3">
      <c r="A11" s="589"/>
      <c r="B11" s="215" t="s">
        <v>335</v>
      </c>
      <c r="C11" s="218">
        <f t="shared" si="0"/>
        <v>0</v>
      </c>
      <c r="D11" s="238">
        <f>IF('TAB4.5.1'!L18="v",0,'TAB4.5.1'!L18)</f>
        <v>0</v>
      </c>
      <c r="E11" s="218">
        <f>'TAB3.1'!H75</f>
        <v>0</v>
      </c>
      <c r="F11" s="218">
        <f>D11*E11*12</f>
        <v>0</v>
      </c>
      <c r="G11" s="238">
        <f>IF('TAB4.5.1'!N18="v",0,'TAB4.5.1'!N18)</f>
        <v>0</v>
      </c>
      <c r="H11" s="218">
        <f>'TAB3.1'!H77</f>
        <v>0</v>
      </c>
      <c r="I11" s="218">
        <f>G11*H11*12</f>
        <v>0</v>
      </c>
      <c r="J11" s="238">
        <f>IF('TAB4.5.1'!P18="v",0,'TAB4.5.1'!P18)</f>
        <v>0</v>
      </c>
      <c r="K11" s="218">
        <f>'TAB3.1'!H79</f>
        <v>0</v>
      </c>
      <c r="L11" s="218">
        <f>J11*K11*12</f>
        <v>0</v>
      </c>
      <c r="M11" s="238">
        <f>IF('TAB4.5.1'!R18="v",0,'TAB4.5.1'!R18)</f>
        <v>0</v>
      </c>
      <c r="N11" s="218">
        <f>'TAB3.1'!H81</f>
        <v>0</v>
      </c>
      <c r="O11" s="218">
        <f>M11*N11*12</f>
        <v>0</v>
      </c>
    </row>
    <row r="12" spans="1:17" x14ac:dyDescent="0.3">
      <c r="A12" s="589"/>
      <c r="B12" s="60" t="s">
        <v>312</v>
      </c>
      <c r="C12" s="218">
        <f t="shared" si="0"/>
        <v>0</v>
      </c>
      <c r="D12" s="199"/>
      <c r="E12" s="199"/>
      <c r="F12" s="199"/>
      <c r="G12" s="199"/>
      <c r="H12" s="199"/>
      <c r="I12" s="199"/>
      <c r="J12" s="199"/>
      <c r="K12" s="199"/>
      <c r="L12" s="199"/>
      <c r="O12" s="218">
        <f>SUM(O13:O14)</f>
        <v>0</v>
      </c>
    </row>
    <row r="13" spans="1:17" ht="27" x14ac:dyDescent="0.3">
      <c r="A13" s="589"/>
      <c r="B13" s="282" t="s">
        <v>313</v>
      </c>
      <c r="C13" s="218">
        <f t="shared" si="0"/>
        <v>0</v>
      </c>
      <c r="D13" s="199"/>
      <c r="E13" s="199"/>
      <c r="F13" s="199"/>
      <c r="G13" s="199"/>
      <c r="H13" s="199"/>
      <c r="I13" s="199"/>
      <c r="J13" s="199"/>
      <c r="K13" s="199"/>
      <c r="L13" s="199"/>
      <c r="M13" s="238">
        <f>IF('TAB4.5.1'!S20="v",0,'TAB4.5.1'!S20)</f>
        <v>0</v>
      </c>
      <c r="N13" s="27"/>
      <c r="O13" s="27"/>
    </row>
    <row r="14" spans="1:17" ht="27" x14ac:dyDescent="0.3">
      <c r="A14" s="589"/>
      <c r="B14" s="282" t="s">
        <v>314</v>
      </c>
      <c r="C14" s="218">
        <f t="shared" si="0"/>
        <v>0</v>
      </c>
      <c r="D14" s="199"/>
      <c r="E14" s="199"/>
      <c r="F14" s="199"/>
      <c r="G14" s="199"/>
      <c r="H14" s="199"/>
      <c r="I14" s="199"/>
      <c r="J14" s="199"/>
      <c r="K14" s="199"/>
      <c r="L14" s="199"/>
      <c r="M14" s="238">
        <f>IF('TAB4.5.1'!S21="v",0,'TAB4.5.1'!S21)</f>
        <v>0</v>
      </c>
      <c r="N14" s="218">
        <f>'TAB3.1'!H82</f>
        <v>0</v>
      </c>
      <c r="O14" s="218">
        <f>M14*N14</f>
        <v>0</v>
      </c>
    </row>
    <row r="15" spans="1:17" x14ac:dyDescent="0.3">
      <c r="A15" s="589"/>
      <c r="B15" s="59" t="s">
        <v>315</v>
      </c>
      <c r="C15" s="218">
        <f t="shared" si="0"/>
        <v>0</v>
      </c>
      <c r="D15" s="199"/>
      <c r="E15" s="27"/>
      <c r="F15" s="27"/>
      <c r="G15" s="199"/>
      <c r="H15" s="27"/>
      <c r="I15" s="27"/>
      <c r="J15" s="199"/>
      <c r="K15" s="27"/>
      <c r="L15" s="27"/>
      <c r="M15" s="199"/>
      <c r="N15" s="27"/>
      <c r="O15" s="27"/>
    </row>
    <row r="16" spans="1:17" x14ac:dyDescent="0.3">
      <c r="A16" s="589"/>
      <c r="B16" s="215" t="s">
        <v>100</v>
      </c>
      <c r="C16" s="218">
        <f t="shared" si="0"/>
        <v>0</v>
      </c>
      <c r="D16" s="199"/>
      <c r="E16" s="27"/>
      <c r="F16" s="27"/>
      <c r="G16" s="199"/>
      <c r="H16" s="27"/>
      <c r="I16" s="27"/>
      <c r="J16" s="199"/>
      <c r="K16" s="27"/>
      <c r="L16" s="27"/>
      <c r="M16" s="199"/>
      <c r="N16" s="27"/>
      <c r="O16" s="27"/>
    </row>
    <row r="17" spans="1:17" x14ac:dyDescent="0.3">
      <c r="A17" s="589"/>
      <c r="B17" s="59" t="s">
        <v>318</v>
      </c>
      <c r="C17" s="218">
        <f t="shared" si="0"/>
        <v>0</v>
      </c>
      <c r="D17" s="218">
        <f>IF('TAB4.5.1'!L24="v",0,'TAB4.5.1'!L24)</f>
        <v>0</v>
      </c>
      <c r="E17" s="218">
        <f>'TAB3.1'!H8</f>
        <v>0</v>
      </c>
      <c r="F17" s="218">
        <f>D17*E17</f>
        <v>0</v>
      </c>
      <c r="G17" s="218">
        <f>IF('TAB4.5.1'!N24="v",0,'TAB4.5.1'!N24)</f>
        <v>0</v>
      </c>
      <c r="H17" s="218">
        <f>'TAB3.1'!H9</f>
        <v>0</v>
      </c>
      <c r="I17" s="218">
        <f>G17*H17</f>
        <v>0</v>
      </c>
      <c r="J17" s="218">
        <f>IF('TAB4.5.1'!P24="v",0,'TAB4.5.1'!P24)</f>
        <v>0</v>
      </c>
      <c r="K17" s="218">
        <f>'TAB3.1'!H10</f>
        <v>0</v>
      </c>
      <c r="L17" s="218">
        <f>J17*K17</f>
        <v>0</v>
      </c>
      <c r="M17" s="218">
        <f>IF('TAB4.5.1'!R24="v",0,'TAB4.5.1'!R24)</f>
        <v>0</v>
      </c>
      <c r="N17" s="218">
        <f>'TAB3.1'!H11</f>
        <v>0</v>
      </c>
      <c r="O17" s="218">
        <f>M17*N17</f>
        <v>0</v>
      </c>
    </row>
    <row r="18" spans="1:17" x14ac:dyDescent="0.3">
      <c r="A18" s="589"/>
      <c r="B18" s="59" t="s">
        <v>337</v>
      </c>
      <c r="C18" s="218">
        <f t="shared" si="0"/>
        <v>0</v>
      </c>
      <c r="F18" s="218">
        <f>SUM(F23:F26)</f>
        <v>0</v>
      </c>
      <c r="I18" s="218">
        <f>SUM(I23:I26)</f>
        <v>0</v>
      </c>
      <c r="L18" s="218">
        <f>SUM(L23:L26)</f>
        <v>0</v>
      </c>
      <c r="O18" s="218">
        <f>SUM(O19:O26)</f>
        <v>0</v>
      </c>
    </row>
    <row r="19" spans="1:17" x14ac:dyDescent="0.3">
      <c r="A19" s="589"/>
      <c r="B19" s="60" t="s">
        <v>323</v>
      </c>
      <c r="C19" s="218">
        <f t="shared" si="0"/>
        <v>0</v>
      </c>
      <c r="D19" s="199"/>
      <c r="E19" s="199"/>
      <c r="F19" s="199"/>
      <c r="G19" s="199"/>
      <c r="H19" s="199"/>
      <c r="I19" s="199"/>
      <c r="J19" s="199"/>
      <c r="K19" s="199"/>
      <c r="L19" s="199"/>
      <c r="M19" s="238">
        <f>IF('TAB4.5.1'!S27="v",0,'TAB4.5.1'!S27)</f>
        <v>0</v>
      </c>
      <c r="N19" s="218">
        <f>'TAB3.1'!H42</f>
        <v>0</v>
      </c>
      <c r="O19" s="218">
        <f>M19*N19</f>
        <v>0</v>
      </c>
    </row>
    <row r="20" spans="1:17" x14ac:dyDescent="0.3">
      <c r="A20" s="589"/>
      <c r="B20" s="60" t="s">
        <v>325</v>
      </c>
      <c r="C20" s="218">
        <f t="shared" si="0"/>
        <v>0</v>
      </c>
      <c r="D20" s="199"/>
      <c r="E20" s="199"/>
      <c r="F20" s="199"/>
      <c r="G20" s="199"/>
      <c r="H20" s="199"/>
      <c r="I20" s="199"/>
      <c r="J20" s="199"/>
      <c r="K20" s="199"/>
      <c r="L20" s="199"/>
      <c r="M20" s="238">
        <f>IF('TAB4.5.1'!S28="v",0,'TAB4.5.1'!S28)</f>
        <v>0</v>
      </c>
      <c r="N20" s="218">
        <f>'TAB3.1'!H43</f>
        <v>0</v>
      </c>
      <c r="O20" s="218">
        <f t="shared" ref="O20:O22" si="1">M20*N20</f>
        <v>0</v>
      </c>
    </row>
    <row r="21" spans="1:17" x14ac:dyDescent="0.3">
      <c r="A21" s="589"/>
      <c r="B21" s="60" t="s">
        <v>326</v>
      </c>
      <c r="C21" s="218">
        <f t="shared" si="0"/>
        <v>0</v>
      </c>
      <c r="D21" s="199"/>
      <c r="E21" s="199"/>
      <c r="F21" s="199"/>
      <c r="G21" s="199"/>
      <c r="H21" s="199"/>
      <c r="I21" s="199"/>
      <c r="J21" s="199"/>
      <c r="K21" s="199"/>
      <c r="L21" s="199"/>
      <c r="M21" s="238">
        <f>IF('TAB4.5.1'!S29="v",0,'TAB4.5.1'!S29)</f>
        <v>0</v>
      </c>
      <c r="N21" s="218">
        <f>'TAB3.1'!H44</f>
        <v>0</v>
      </c>
      <c r="O21" s="218">
        <f t="shared" si="1"/>
        <v>0</v>
      </c>
    </row>
    <row r="22" spans="1:17" x14ac:dyDescent="0.3">
      <c r="A22" s="589"/>
      <c r="B22" s="60" t="s">
        <v>327</v>
      </c>
      <c r="C22" s="218">
        <f t="shared" si="0"/>
        <v>0</v>
      </c>
      <c r="D22" s="199"/>
      <c r="E22" s="199"/>
      <c r="F22" s="199"/>
      <c r="G22" s="199"/>
      <c r="H22" s="199"/>
      <c r="I22" s="199"/>
      <c r="J22" s="199"/>
      <c r="K22" s="199"/>
      <c r="L22" s="199"/>
      <c r="M22" s="238">
        <f>IF('TAB4.5.1'!S30="v",0,'TAB4.5.1'!S30)</f>
        <v>0</v>
      </c>
      <c r="N22" s="218">
        <f>'TAB3.1'!H45</f>
        <v>0</v>
      </c>
      <c r="O22" s="218">
        <f t="shared" si="1"/>
        <v>0</v>
      </c>
    </row>
    <row r="23" spans="1:17" x14ac:dyDescent="0.3">
      <c r="A23" s="589"/>
      <c r="B23" s="60" t="s">
        <v>86</v>
      </c>
      <c r="C23" s="218">
        <f t="shared" si="0"/>
        <v>0</v>
      </c>
      <c r="D23" s="199"/>
      <c r="E23" s="27"/>
      <c r="F23" s="27"/>
      <c r="G23" s="199"/>
      <c r="H23" s="27"/>
      <c r="I23" s="27"/>
      <c r="J23" s="199"/>
      <c r="K23" s="27"/>
      <c r="L23" s="27"/>
      <c r="M23" s="199"/>
      <c r="N23" s="199"/>
      <c r="O23" s="199"/>
    </row>
    <row r="24" spans="1:17" x14ac:dyDescent="0.3">
      <c r="A24" s="589"/>
      <c r="B24" s="60" t="s">
        <v>87</v>
      </c>
      <c r="C24" s="218">
        <f t="shared" si="0"/>
        <v>0</v>
      </c>
      <c r="D24" s="238">
        <f>IF('TAB4.5.1'!L32="v",0,'TAB4.5.1'!L32)</f>
        <v>0</v>
      </c>
      <c r="E24" s="218">
        <f>'TAB3.1'!H18</f>
        <v>0</v>
      </c>
      <c r="F24" s="218">
        <f t="shared" ref="F24" si="2">D24*E24</f>
        <v>0</v>
      </c>
      <c r="G24" s="238">
        <f>IF('TAB4.5.1'!N32="v",0,'TAB4.5.1'!N32)</f>
        <v>0</v>
      </c>
      <c r="H24" s="218">
        <f>'TAB3.1'!H22</f>
        <v>0</v>
      </c>
      <c r="I24" s="218">
        <f t="shared" ref="I24:I25" si="3">G24*H24</f>
        <v>0</v>
      </c>
      <c r="J24" s="238">
        <f>IF('TAB4.5.1'!P32="v",0,'TAB4.5.1'!P32)</f>
        <v>0</v>
      </c>
      <c r="K24" s="218">
        <f>'TAB3.1'!H26+'TAB3.1'!H29</f>
        <v>0</v>
      </c>
      <c r="L24" s="218">
        <f t="shared" ref="L24:L25" si="4">J24*K24</f>
        <v>0</v>
      </c>
      <c r="M24" s="238">
        <f>IF('TAB4.5.1'!R32="v",0,'TAB4.5.1'!R32)</f>
        <v>0</v>
      </c>
      <c r="N24" s="218">
        <f>'TAB3.1'!H34+'TAB3.1'!H38</f>
        <v>0</v>
      </c>
      <c r="O24" s="218">
        <f t="shared" ref="O24:O25" si="5">M24*N24</f>
        <v>0</v>
      </c>
    </row>
    <row r="25" spans="1:17" x14ac:dyDescent="0.3">
      <c r="A25" s="589"/>
      <c r="B25" s="60" t="s">
        <v>15</v>
      </c>
      <c r="C25" s="218">
        <f t="shared" si="0"/>
        <v>0</v>
      </c>
      <c r="D25" s="238">
        <f>IF('TAB4.5.1'!L33="v",0,'TAB4.5.1'!L33)</f>
        <v>0</v>
      </c>
      <c r="E25" s="218">
        <f>'TAB3.1'!H19</f>
        <v>0</v>
      </c>
      <c r="F25" s="218">
        <f>D25*E25</f>
        <v>0</v>
      </c>
      <c r="G25" s="238">
        <f>IF('TAB4.5.1'!N33="v",0,'TAB4.5.1'!N33)</f>
        <v>0</v>
      </c>
      <c r="H25" s="218">
        <f>'TAB3.1'!H23</f>
        <v>0</v>
      </c>
      <c r="I25" s="218">
        <f t="shared" si="3"/>
        <v>0</v>
      </c>
      <c r="J25" s="238">
        <f>IF('TAB4.5.1'!P33="v",0,'TAB4.5.1'!P33)</f>
        <v>0</v>
      </c>
      <c r="K25" s="218">
        <f>'TAB3.1'!H27+'TAB3.1'!H30</f>
        <v>0</v>
      </c>
      <c r="L25" s="218">
        <f t="shared" si="4"/>
        <v>0</v>
      </c>
      <c r="M25" s="238">
        <f>IF('TAB4.5.1'!R33="v",0,'TAB4.5.1'!R33)</f>
        <v>0</v>
      </c>
      <c r="N25" s="218">
        <f>'TAB3.1'!H35+'TAB3.1'!H39</f>
        <v>0</v>
      </c>
      <c r="O25" s="218">
        <f t="shared" si="5"/>
        <v>0</v>
      </c>
    </row>
    <row r="26" spans="1:17" x14ac:dyDescent="0.3">
      <c r="A26" s="589"/>
      <c r="B26" s="60" t="s">
        <v>88</v>
      </c>
      <c r="C26" s="218">
        <f t="shared" si="0"/>
        <v>0</v>
      </c>
      <c r="D26" s="199"/>
      <c r="E26" s="27"/>
      <c r="F26" s="27"/>
      <c r="G26" s="199"/>
      <c r="H26" s="27"/>
      <c r="I26" s="27"/>
      <c r="J26" s="199"/>
      <c r="K26" s="27"/>
      <c r="L26" s="27"/>
      <c r="M26" s="238">
        <f>IF('TAB4.5.1'!R37="v",0,'TAB4.5.1'!R37)</f>
        <v>0</v>
      </c>
      <c r="N26" s="218">
        <f>'TAB3.1'!H36+'TAB3.1'!H46</f>
        <v>0</v>
      </c>
      <c r="O26" s="218">
        <f>M26*N26</f>
        <v>0</v>
      </c>
    </row>
    <row r="27" spans="1:17" x14ac:dyDescent="0.3">
      <c r="A27" s="589"/>
      <c r="B27" s="214" t="s">
        <v>20</v>
      </c>
      <c r="C27" s="386">
        <f t="shared" si="0"/>
        <v>0</v>
      </c>
      <c r="D27" s="387">
        <f>IF('TAB4.5.1'!L39="v",0,'TAB4.5.1'!L39)</f>
        <v>0</v>
      </c>
      <c r="E27" s="386">
        <f>SUM(E23:E26)</f>
        <v>0</v>
      </c>
      <c r="F27" s="386">
        <f>D27*E27</f>
        <v>0</v>
      </c>
      <c r="G27" s="387">
        <f>IF('TAB4.5.1'!N39="v",0,'TAB4.5.1'!N39)</f>
        <v>0</v>
      </c>
      <c r="H27" s="386">
        <f>SUM(H23:H26)</f>
        <v>0</v>
      </c>
      <c r="I27" s="386">
        <f>G27*H27</f>
        <v>0</v>
      </c>
      <c r="J27" s="387">
        <f>IF('TAB4.5.1'!P39="v",0,'TAB4.5.1'!P39)</f>
        <v>0</v>
      </c>
      <c r="K27" s="386">
        <f>SUM(K23:K26)</f>
        <v>0</v>
      </c>
      <c r="L27" s="386">
        <f>J27*K27</f>
        <v>0</v>
      </c>
      <c r="M27" s="387">
        <f>IF('TAB4.5.1'!R39="v",0,'TAB4.5.1'!R39)</f>
        <v>0</v>
      </c>
      <c r="N27" s="386">
        <f>SUM(N19:N26)</f>
        <v>0</v>
      </c>
      <c r="O27" s="386">
        <f>M27*N27</f>
        <v>0</v>
      </c>
    </row>
    <row r="28" spans="1:17" s="6" customFormat="1" ht="14.45" customHeight="1" x14ac:dyDescent="0.3">
      <c r="A28" s="589"/>
      <c r="B28" s="214" t="s">
        <v>89</v>
      </c>
      <c r="C28" s="386">
        <f t="shared" si="0"/>
        <v>0</v>
      </c>
      <c r="D28" s="387"/>
      <c r="E28" s="386"/>
      <c r="F28" s="386">
        <f>SUM(F29:F31)</f>
        <v>0</v>
      </c>
      <c r="G28" s="387"/>
      <c r="H28" s="386"/>
      <c r="I28" s="386">
        <f>SUM(I29:I31)</f>
        <v>0</v>
      </c>
      <c r="J28" s="387"/>
      <c r="K28" s="386"/>
      <c r="L28" s="386">
        <f>SUM(L29:L31)</f>
        <v>0</v>
      </c>
      <c r="M28" s="387"/>
      <c r="N28" s="386"/>
      <c r="O28" s="386">
        <f>SUM(O29:O31)</f>
        <v>0</v>
      </c>
      <c r="P28" s="219"/>
      <c r="Q28" s="219"/>
    </row>
    <row r="29" spans="1:17" x14ac:dyDescent="0.3">
      <c r="A29" s="589"/>
      <c r="B29" s="59" t="s">
        <v>4</v>
      </c>
      <c r="C29" s="218">
        <f t="shared" si="0"/>
        <v>0</v>
      </c>
      <c r="D29" s="238">
        <f>IF('TAB4.5.1'!L42="v",0,'TAB4.5.1'!L42)</f>
        <v>0</v>
      </c>
      <c r="E29" s="218">
        <f>E27-'TAB3.1'!H65</f>
        <v>0</v>
      </c>
      <c r="F29" s="218">
        <f>D29*E29</f>
        <v>0</v>
      </c>
      <c r="G29" s="238">
        <f>IF('TAB4.5.1'!N42="v",0,'TAB4.5.1'!N42)</f>
        <v>0</v>
      </c>
      <c r="H29" s="218">
        <f>H27-'TAB3.1'!H66</f>
        <v>0</v>
      </c>
      <c r="I29" s="218">
        <f t="shared" ref="I29:I31" si="6">G29*H29</f>
        <v>0</v>
      </c>
      <c r="J29" s="238">
        <f>IF('TAB4.5.1'!P42="v",0,'TAB4.5.1'!P42)</f>
        <v>0</v>
      </c>
      <c r="K29" s="218">
        <f>K27-'TAB3.1'!H67</f>
        <v>0</v>
      </c>
      <c r="L29" s="218">
        <f t="shared" ref="L29:L31" si="7">J29*K29</f>
        <v>0</v>
      </c>
      <c r="M29" s="238">
        <f>IF('TAB4.5.1'!R42="v",0,'TAB4.5.1'!R42)</f>
        <v>0</v>
      </c>
      <c r="N29" s="218">
        <f>N27-'TAB3.1'!H68</f>
        <v>0</v>
      </c>
      <c r="O29" s="218">
        <f>M29*N29</f>
        <v>0</v>
      </c>
    </row>
    <row r="30" spans="1:17" x14ac:dyDescent="0.3">
      <c r="A30" s="589"/>
      <c r="B30" s="59" t="s">
        <v>104</v>
      </c>
      <c r="C30" s="218">
        <f>SUM(F30,I30,L30,O30)</f>
        <v>0</v>
      </c>
      <c r="D30" s="238">
        <f>IF('TAB4.5.1'!L43="v",0,'TAB4.5.1'!L43)</f>
        <v>0</v>
      </c>
      <c r="E30" s="218">
        <f>E27</f>
        <v>0</v>
      </c>
      <c r="F30" s="218">
        <f>D30*E30</f>
        <v>0</v>
      </c>
      <c r="G30" s="238">
        <f>IF('TAB4.5.1'!N43="v",0,'TAB4.5.1'!N43)</f>
        <v>0</v>
      </c>
      <c r="H30" s="218">
        <f>H27</f>
        <v>0</v>
      </c>
      <c r="I30" s="218">
        <f t="shared" si="6"/>
        <v>0</v>
      </c>
      <c r="J30" s="238">
        <f>IF('TAB4.5.1'!P43="v",0,'TAB4.5.1'!P43)</f>
        <v>0</v>
      </c>
      <c r="K30" s="218">
        <f>K27</f>
        <v>0</v>
      </c>
      <c r="L30" s="218">
        <f t="shared" si="7"/>
        <v>0</v>
      </c>
      <c r="M30" s="238">
        <f>IF('TAB4.5.1'!R43="v",0,'TAB4.5.1'!R43)</f>
        <v>0</v>
      </c>
      <c r="N30" s="218">
        <f>N27</f>
        <v>0</v>
      </c>
      <c r="O30" s="218">
        <f>M30*N30</f>
        <v>0</v>
      </c>
    </row>
    <row r="31" spans="1:17" x14ac:dyDescent="0.3">
      <c r="A31" s="589"/>
      <c r="B31" s="59" t="s">
        <v>106</v>
      </c>
      <c r="C31" s="218">
        <f t="shared" si="0"/>
        <v>0</v>
      </c>
      <c r="D31" s="238">
        <f>IF('TAB4.5.1'!L44="v",0,'TAB4.5.1'!L44)</f>
        <v>0</v>
      </c>
      <c r="E31" s="218">
        <f>E30</f>
        <v>0</v>
      </c>
      <c r="F31" s="218">
        <f>D31*E31</f>
        <v>0</v>
      </c>
      <c r="G31" s="238">
        <f>IF('TAB4.5.1'!N44="v",0,'TAB4.5.1'!N44)</f>
        <v>0</v>
      </c>
      <c r="H31" s="218">
        <f>H30</f>
        <v>0</v>
      </c>
      <c r="I31" s="218">
        <f t="shared" si="6"/>
        <v>0</v>
      </c>
      <c r="J31" s="238">
        <f>IF('TAB4.5.1'!P44="v",0,'TAB4.5.1'!P44)</f>
        <v>0</v>
      </c>
      <c r="K31" s="218">
        <f>K30</f>
        <v>0</v>
      </c>
      <c r="L31" s="218">
        <f t="shared" si="7"/>
        <v>0</v>
      </c>
      <c r="M31" s="238">
        <f>IF('TAB4.5.1'!R44="v",0,'TAB4.5.1'!R44)</f>
        <v>0</v>
      </c>
      <c r="N31" s="218">
        <f>N30</f>
        <v>0</v>
      </c>
      <c r="O31" s="218">
        <f>M31*N31</f>
        <v>0</v>
      </c>
    </row>
    <row r="32" spans="1:17" x14ac:dyDescent="0.3">
      <c r="A32" s="589"/>
      <c r="B32" s="214" t="s">
        <v>90</v>
      </c>
      <c r="C32" s="386">
        <f t="shared" si="0"/>
        <v>0</v>
      </c>
      <c r="D32" s="387">
        <f>IF('TAB4.5.1'!L46="v",0,'TAB4.5.1'!L46)</f>
        <v>0</v>
      </c>
      <c r="E32" s="386">
        <f>E31</f>
        <v>0</v>
      </c>
      <c r="F32" s="386">
        <f>D32*E32</f>
        <v>0</v>
      </c>
      <c r="G32" s="387">
        <f>IF('TAB4.5.1'!N46="v",0,'TAB4.5.1'!N46)</f>
        <v>0</v>
      </c>
      <c r="H32" s="386">
        <f>H31</f>
        <v>0</v>
      </c>
      <c r="I32" s="386">
        <f>G32*H32</f>
        <v>0</v>
      </c>
      <c r="J32" s="387">
        <f>IF('TAB4.5.1'!P46="v",0,'TAB4.5.1'!P46)</f>
        <v>0</v>
      </c>
      <c r="K32" s="386">
        <f>K31</f>
        <v>0</v>
      </c>
      <c r="L32" s="386">
        <f>J32*K32</f>
        <v>0</v>
      </c>
      <c r="M32" s="387">
        <f>IF('TAB4.5.1'!R46="v",0,'TAB4.5.1'!R46)</f>
        <v>0</v>
      </c>
      <c r="N32" s="386">
        <f>N31</f>
        <v>0</v>
      </c>
      <c r="O32" s="386">
        <f>M32*N32</f>
        <v>0</v>
      </c>
    </row>
    <row r="33" spans="1:15" x14ac:dyDescent="0.3">
      <c r="A33" s="589"/>
      <c r="B33" s="214" t="s">
        <v>91</v>
      </c>
      <c r="C33" s="386">
        <f t="shared" si="0"/>
        <v>0</v>
      </c>
      <c r="D33" s="387">
        <f>IF('TAB4.5.1'!L48="v",0,'TAB4.5.1'!L48)</f>
        <v>0</v>
      </c>
      <c r="E33" s="386">
        <f>'TAB3.1'!H87</f>
        <v>0</v>
      </c>
      <c r="F33" s="386">
        <f>D33*E33</f>
        <v>0</v>
      </c>
      <c r="G33" s="387">
        <f>IF('TAB4.5.1'!N48="v",0,'TAB4.5.1'!N48)</f>
        <v>0</v>
      </c>
      <c r="H33" s="386">
        <f>'TAB3.1'!H88</f>
        <v>0</v>
      </c>
      <c r="I33" s="386">
        <f>G33*H33</f>
        <v>0</v>
      </c>
      <c r="J33" s="387">
        <f>IF('TAB4.5.1'!P48="v",0,'TAB4.5.1'!P48)</f>
        <v>0</v>
      </c>
      <c r="K33" s="386">
        <f>'TAB3.1'!H89</f>
        <v>0</v>
      </c>
      <c r="L33" s="386">
        <f>J33*K33</f>
        <v>0</v>
      </c>
      <c r="M33" s="388"/>
      <c r="N33" s="388"/>
      <c r="O33" s="388"/>
    </row>
    <row r="34" spans="1:15" x14ac:dyDescent="0.3">
      <c r="A34" s="589"/>
      <c r="B34" s="212" t="s">
        <v>19</v>
      </c>
      <c r="C34" s="183">
        <f t="shared" si="0"/>
        <v>0</v>
      </c>
      <c r="D34" s="239"/>
      <c r="E34" s="183"/>
      <c r="F34" s="183">
        <f>SUM(F7,F27,F28,F32,F33)</f>
        <v>0</v>
      </c>
      <c r="G34" s="239"/>
      <c r="H34" s="183"/>
      <c r="I34" s="183">
        <f>SUM(I7,I27,I28,I32,I33)</f>
        <v>0</v>
      </c>
      <c r="J34" s="239"/>
      <c r="K34" s="183"/>
      <c r="L34" s="183">
        <f>SUM(L7,L27,L28,L32,L33)</f>
        <v>0</v>
      </c>
      <c r="M34" s="239"/>
      <c r="N34" s="183"/>
      <c r="O34" s="183">
        <f>SUM(O7,O27,O28,O32,O33)</f>
        <v>0</v>
      </c>
    </row>
    <row r="35" spans="1:15" x14ac:dyDescent="0.3">
      <c r="A35" s="588" t="s">
        <v>201</v>
      </c>
      <c r="B35" s="214" t="s">
        <v>11</v>
      </c>
      <c r="C35" s="384">
        <f>SUM(F35,I35,L35,O35)</f>
        <v>0</v>
      </c>
      <c r="D35" s="385"/>
      <c r="E35" s="384"/>
      <c r="F35" s="384">
        <f>SUM(F43,F45,F46)</f>
        <v>0</v>
      </c>
      <c r="G35" s="385"/>
      <c r="H35" s="384"/>
      <c r="I35" s="384">
        <f>SUM(I43,I45,I46)</f>
        <v>0</v>
      </c>
      <c r="J35" s="385"/>
      <c r="K35" s="384"/>
      <c r="L35" s="384">
        <f>SUM(L43,L45,L46)</f>
        <v>0</v>
      </c>
      <c r="M35" s="385"/>
      <c r="N35" s="384"/>
      <c r="O35" s="384">
        <f>SUM(O43,O45,O46)</f>
        <v>0</v>
      </c>
    </row>
    <row r="36" spans="1:15" x14ac:dyDescent="0.3">
      <c r="A36" s="589"/>
      <c r="B36" s="59" t="s">
        <v>12</v>
      </c>
      <c r="C36" s="218">
        <f>SUM(F36,I36,L36,O36)</f>
        <v>0</v>
      </c>
      <c r="D36" s="199"/>
      <c r="E36" s="27"/>
      <c r="F36" s="27"/>
      <c r="G36" s="199"/>
      <c r="H36" s="27"/>
      <c r="I36" s="27"/>
      <c r="J36" s="199"/>
      <c r="K36" s="27"/>
      <c r="L36" s="27"/>
      <c r="M36" s="27"/>
      <c r="N36" s="27"/>
      <c r="O36" s="27"/>
    </row>
    <row r="37" spans="1:15" x14ac:dyDescent="0.3">
      <c r="A37" s="589"/>
      <c r="B37" s="60" t="s">
        <v>336</v>
      </c>
      <c r="C37" s="218">
        <f t="shared" ref="C37:C61" si="8">SUM(F37,I37,L37,O37)</f>
        <v>0</v>
      </c>
      <c r="D37" s="199"/>
      <c r="E37" s="27"/>
      <c r="F37" s="27"/>
      <c r="G37" s="199"/>
      <c r="H37" s="27"/>
      <c r="I37" s="27"/>
      <c r="J37" s="199"/>
      <c r="K37" s="27"/>
      <c r="L37" s="27"/>
      <c r="M37" s="199"/>
      <c r="N37" s="27"/>
      <c r="O37" s="27"/>
    </row>
    <row r="38" spans="1:15" x14ac:dyDescent="0.3">
      <c r="A38" s="589"/>
      <c r="B38" s="282" t="s">
        <v>307</v>
      </c>
      <c r="C38" s="218">
        <f t="shared" si="8"/>
        <v>0</v>
      </c>
      <c r="D38" s="199"/>
      <c r="E38" s="27"/>
      <c r="F38" s="27"/>
      <c r="G38" s="199"/>
      <c r="H38" s="27"/>
      <c r="I38" s="27"/>
      <c r="J38" s="199"/>
      <c r="K38" s="27"/>
      <c r="L38" s="27"/>
      <c r="M38" s="199"/>
      <c r="N38" s="27"/>
      <c r="O38" s="27"/>
    </row>
    <row r="39" spans="1:15" x14ac:dyDescent="0.3">
      <c r="A39" s="589"/>
      <c r="B39" s="215" t="s">
        <v>335</v>
      </c>
      <c r="C39" s="218">
        <f t="shared" si="8"/>
        <v>0</v>
      </c>
      <c r="D39" s="199"/>
      <c r="E39" s="27"/>
      <c r="F39" s="27"/>
      <c r="G39" s="199"/>
      <c r="H39" s="27"/>
      <c r="I39" s="27"/>
      <c r="J39" s="199"/>
      <c r="K39" s="27"/>
      <c r="L39" s="27"/>
      <c r="M39" s="199"/>
      <c r="N39" s="27"/>
      <c r="O39" s="27"/>
    </row>
    <row r="40" spans="1:15" x14ac:dyDescent="0.3">
      <c r="A40" s="589"/>
      <c r="B40" s="60" t="s">
        <v>312</v>
      </c>
      <c r="C40" s="218">
        <f t="shared" si="8"/>
        <v>0</v>
      </c>
      <c r="D40" s="199"/>
      <c r="E40" s="27"/>
      <c r="F40" s="27"/>
      <c r="G40" s="199"/>
      <c r="H40" s="27"/>
      <c r="I40" s="27"/>
      <c r="J40" s="199"/>
      <c r="K40" s="27"/>
      <c r="L40" s="27"/>
      <c r="M40" s="199"/>
      <c r="N40" s="27"/>
      <c r="O40" s="27"/>
    </row>
    <row r="41" spans="1:15" ht="27" x14ac:dyDescent="0.3">
      <c r="A41" s="589"/>
      <c r="B41" s="282" t="s">
        <v>313</v>
      </c>
      <c r="C41" s="218">
        <f t="shared" si="8"/>
        <v>0</v>
      </c>
      <c r="D41" s="199"/>
      <c r="E41" s="27"/>
      <c r="F41" s="27"/>
      <c r="G41" s="199"/>
      <c r="H41" s="27"/>
      <c r="I41" s="27"/>
      <c r="J41" s="199"/>
      <c r="K41" s="27"/>
      <c r="L41" s="27"/>
      <c r="M41" s="199"/>
      <c r="N41" s="27"/>
      <c r="O41" s="27"/>
    </row>
    <row r="42" spans="1:15" ht="27" x14ac:dyDescent="0.3">
      <c r="A42" s="589"/>
      <c r="B42" s="282" t="s">
        <v>314</v>
      </c>
      <c r="C42" s="218">
        <f t="shared" si="8"/>
        <v>0</v>
      </c>
      <c r="D42" s="199"/>
      <c r="E42" s="27"/>
      <c r="F42" s="27"/>
      <c r="G42" s="199"/>
      <c r="H42" s="27"/>
      <c r="I42" s="27"/>
      <c r="J42" s="199"/>
      <c r="K42" s="27"/>
      <c r="L42" s="27"/>
      <c r="M42" s="199"/>
      <c r="N42" s="27"/>
      <c r="O42" s="27"/>
    </row>
    <row r="43" spans="1:15" x14ac:dyDescent="0.3">
      <c r="A43" s="589"/>
      <c r="B43" s="59" t="s">
        <v>315</v>
      </c>
      <c r="C43" s="218">
        <f t="shared" si="8"/>
        <v>0</v>
      </c>
      <c r="D43" s="199"/>
      <c r="E43" s="27"/>
      <c r="F43" s="27"/>
      <c r="G43" s="199"/>
      <c r="H43" s="27"/>
      <c r="I43" s="27"/>
      <c r="J43" s="199"/>
      <c r="K43" s="27"/>
      <c r="L43" s="27"/>
      <c r="O43" s="218">
        <f>O44</f>
        <v>0</v>
      </c>
    </row>
    <row r="44" spans="1:15" x14ac:dyDescent="0.3">
      <c r="A44" s="589"/>
      <c r="B44" s="215" t="s">
        <v>100</v>
      </c>
      <c r="C44" s="218">
        <f t="shared" si="8"/>
        <v>0</v>
      </c>
      <c r="D44" s="199"/>
      <c r="E44" s="27"/>
      <c r="F44" s="27"/>
      <c r="G44" s="199"/>
      <c r="H44" s="27"/>
      <c r="I44" s="27"/>
      <c r="J44" s="199"/>
      <c r="K44" s="27"/>
      <c r="L44" s="27"/>
      <c r="M44" s="238">
        <f>IF('TAB4.5.1'!T23="v",0,'TAB4.5.1'!T23)</f>
        <v>0</v>
      </c>
      <c r="N44" s="218">
        <f>'TAB3.2'!H82</f>
        <v>0</v>
      </c>
      <c r="O44" s="218">
        <f>M44*N44</f>
        <v>0</v>
      </c>
    </row>
    <row r="45" spans="1:15" x14ac:dyDescent="0.3">
      <c r="A45" s="589"/>
      <c r="B45" s="59" t="s">
        <v>318</v>
      </c>
      <c r="C45" s="218">
        <f t="shared" si="8"/>
        <v>0</v>
      </c>
      <c r="D45" s="218">
        <f>IF('TAB4.5.1'!L24="v",0,'TAB4.5.1'!L24)</f>
        <v>0</v>
      </c>
      <c r="E45" s="218">
        <f>'TAB3.2'!H8</f>
        <v>0</v>
      </c>
      <c r="F45" s="218">
        <f>D45*E45</f>
        <v>0</v>
      </c>
      <c r="G45" s="218">
        <f>IF('TAB4.5.1'!N24="v",0,'TAB4.5.1'!N24)</f>
        <v>0</v>
      </c>
      <c r="H45" s="218">
        <f>'TAB3.2'!H9</f>
        <v>0</v>
      </c>
      <c r="I45" s="218">
        <f>G45*H45</f>
        <v>0</v>
      </c>
      <c r="J45" s="218">
        <f>IF('TAB4.5.1'!P24="v",0,'TAB4.5.1'!P24)</f>
        <v>0</v>
      </c>
      <c r="K45" s="218">
        <f>'TAB3.2'!H10</f>
        <v>0</v>
      </c>
      <c r="L45" s="218">
        <f>J45*K45</f>
        <v>0</v>
      </c>
      <c r="M45" s="218">
        <f>IF('TAB4.5.1'!R24="v",0,'TAB4.5.1'!R24)</f>
        <v>0</v>
      </c>
      <c r="N45" s="218">
        <f>'TAB3.2'!H11</f>
        <v>0</v>
      </c>
      <c r="O45" s="218">
        <f>M45*N45</f>
        <v>0</v>
      </c>
    </row>
    <row r="46" spans="1:15" x14ac:dyDescent="0.3">
      <c r="A46" s="589"/>
      <c r="B46" s="59" t="s">
        <v>337</v>
      </c>
      <c r="C46" s="218">
        <f t="shared" si="8"/>
        <v>0</v>
      </c>
      <c r="F46" s="218">
        <f>SUM(F51:F54)</f>
        <v>0</v>
      </c>
      <c r="I46" s="218">
        <f>SUM(I51:I54)</f>
        <v>0</v>
      </c>
      <c r="L46" s="218">
        <f>SUM(L51:L54)</f>
        <v>0</v>
      </c>
      <c r="O46" s="218">
        <f>SUM(O47:O54)</f>
        <v>0</v>
      </c>
    </row>
    <row r="47" spans="1:15" x14ac:dyDescent="0.3">
      <c r="A47" s="589"/>
      <c r="B47" s="60" t="s">
        <v>323</v>
      </c>
      <c r="C47" s="218">
        <f t="shared" si="8"/>
        <v>0</v>
      </c>
      <c r="D47" s="199"/>
      <c r="E47" s="199"/>
      <c r="F47" s="199"/>
      <c r="G47" s="199"/>
      <c r="H47" s="199"/>
      <c r="I47" s="199"/>
      <c r="J47" s="199"/>
      <c r="K47" s="199"/>
      <c r="L47" s="199"/>
      <c r="M47" s="238">
        <f>IF('TAB4.5.1'!T27="v",0,'TAB4.5.1'!T27)</f>
        <v>0</v>
      </c>
      <c r="N47" s="218">
        <f>'TAB3.2'!H39</f>
        <v>0</v>
      </c>
      <c r="O47" s="218">
        <f t="shared" ref="O47:O54" si="9">M47*N47</f>
        <v>0</v>
      </c>
    </row>
    <row r="48" spans="1:15" x14ac:dyDescent="0.3">
      <c r="A48" s="589"/>
      <c r="B48" s="60" t="s">
        <v>325</v>
      </c>
      <c r="C48" s="218">
        <f t="shared" si="8"/>
        <v>0</v>
      </c>
      <c r="D48" s="199"/>
      <c r="E48" s="199"/>
      <c r="F48" s="199"/>
      <c r="G48" s="199"/>
      <c r="H48" s="199"/>
      <c r="I48" s="199"/>
      <c r="J48" s="199"/>
      <c r="K48" s="199"/>
      <c r="L48" s="199"/>
      <c r="M48" s="238">
        <f>IF('TAB4.5.1'!T28="v",0,'TAB4.5.1'!T28)</f>
        <v>0</v>
      </c>
      <c r="N48" s="218">
        <f>'TAB3.2'!H40</f>
        <v>0</v>
      </c>
      <c r="O48" s="218">
        <f t="shared" si="9"/>
        <v>0</v>
      </c>
    </row>
    <row r="49" spans="1:15" x14ac:dyDescent="0.3">
      <c r="A49" s="589"/>
      <c r="B49" s="60" t="s">
        <v>326</v>
      </c>
      <c r="C49" s="218">
        <f t="shared" si="8"/>
        <v>0</v>
      </c>
      <c r="D49" s="199"/>
      <c r="E49" s="199"/>
      <c r="F49" s="199"/>
      <c r="G49" s="199"/>
      <c r="H49" s="199"/>
      <c r="I49" s="199"/>
      <c r="J49" s="199"/>
      <c r="K49" s="199"/>
      <c r="L49" s="199"/>
      <c r="M49" s="238">
        <f>IF('TAB4.5.1'!T29="v",0,'TAB4.5.1'!T29)</f>
        <v>0</v>
      </c>
      <c r="N49" s="218">
        <f>'TAB3.2'!H41</f>
        <v>0</v>
      </c>
      <c r="O49" s="218">
        <f t="shared" si="9"/>
        <v>0</v>
      </c>
    </row>
    <row r="50" spans="1:15" x14ac:dyDescent="0.3">
      <c r="A50" s="589"/>
      <c r="B50" s="60" t="s">
        <v>327</v>
      </c>
      <c r="C50" s="218">
        <f t="shared" si="8"/>
        <v>0</v>
      </c>
      <c r="D50" s="199"/>
      <c r="E50" s="199"/>
      <c r="F50" s="199"/>
      <c r="G50" s="199"/>
      <c r="H50" s="199"/>
      <c r="I50" s="199"/>
      <c r="J50" s="199"/>
      <c r="K50" s="199"/>
      <c r="L50" s="199"/>
      <c r="M50" s="238">
        <f>IF('TAB4.5.1'!T30="v",0,'TAB4.5.1'!T30)</f>
        <v>0</v>
      </c>
      <c r="N50" s="218">
        <f>'TAB3.2'!H42</f>
        <v>0</v>
      </c>
      <c r="O50" s="218">
        <f t="shared" si="9"/>
        <v>0</v>
      </c>
    </row>
    <row r="51" spans="1:15" x14ac:dyDescent="0.3">
      <c r="A51" s="589"/>
      <c r="B51" s="60" t="s">
        <v>86</v>
      </c>
      <c r="C51" s="218">
        <f t="shared" si="8"/>
        <v>0</v>
      </c>
      <c r="D51" s="199"/>
      <c r="E51" s="27"/>
      <c r="F51" s="27"/>
      <c r="G51" s="199"/>
      <c r="H51" s="27"/>
      <c r="I51" s="27"/>
      <c r="J51" s="199"/>
      <c r="K51" s="27"/>
      <c r="L51" s="27"/>
      <c r="M51" s="238">
        <f>IF('TAB4.5.1'!T35="v",0,'TAB4.5.1'!T35)</f>
        <v>0</v>
      </c>
      <c r="N51" s="218">
        <f>'TAB3.2'!H43</f>
        <v>0</v>
      </c>
      <c r="O51" s="218">
        <f t="shared" si="9"/>
        <v>0</v>
      </c>
    </row>
    <row r="52" spans="1:15" x14ac:dyDescent="0.3">
      <c r="A52" s="589"/>
      <c r="B52" s="60" t="s">
        <v>87</v>
      </c>
      <c r="C52" s="218">
        <f t="shared" si="8"/>
        <v>0</v>
      </c>
      <c r="D52" s="238">
        <f>IF('TAB4.5.1'!M32="v",0,'TAB4.5.1'!M32)</f>
        <v>0</v>
      </c>
      <c r="E52" s="218">
        <f>'TAB3.2'!H18</f>
        <v>0</v>
      </c>
      <c r="F52" s="218">
        <f t="shared" ref="F52:F53" si="10">D52*E52</f>
        <v>0</v>
      </c>
      <c r="G52" s="238">
        <f>IF('TAB4.5.1'!O32="v",0,'TAB4.5.1'!O32)</f>
        <v>0</v>
      </c>
      <c r="H52" s="218">
        <f>'TAB3.2'!H24</f>
        <v>0</v>
      </c>
      <c r="I52" s="218">
        <f t="shared" ref="I52:I53" si="11">G52*H52</f>
        <v>0</v>
      </c>
      <c r="J52" s="238">
        <f>IF('TAB4.5.1'!Q32="v",0,'TAB4.5.1'!Q32)</f>
        <v>0</v>
      </c>
      <c r="K52" s="218">
        <f>'TAB3.2'!H30+'TAB3.2'!H34</f>
        <v>0</v>
      </c>
      <c r="L52" s="218">
        <f t="shared" ref="L52" si="12">J52*K52</f>
        <v>0</v>
      </c>
      <c r="M52" s="238">
        <f>IF('TAB4.5.1'!T32="v",0,'TAB4.5.1'!T32)</f>
        <v>0</v>
      </c>
      <c r="N52" s="218">
        <f>'TAB3.2'!H44+'TAB3.2'!H49</f>
        <v>0</v>
      </c>
      <c r="O52" s="218">
        <f t="shared" si="9"/>
        <v>0</v>
      </c>
    </row>
    <row r="53" spans="1:15" x14ac:dyDescent="0.3">
      <c r="A53" s="589"/>
      <c r="B53" s="60" t="s">
        <v>15</v>
      </c>
      <c r="C53" s="218">
        <f t="shared" si="8"/>
        <v>0</v>
      </c>
      <c r="D53" s="238">
        <f>IF('TAB4.5.1'!M33="v",0,'TAB4.5.1'!M33)</f>
        <v>0</v>
      </c>
      <c r="E53" s="218">
        <f>'TAB3.2'!H19</f>
        <v>0</v>
      </c>
      <c r="F53" s="218">
        <f t="shared" si="10"/>
        <v>0</v>
      </c>
      <c r="G53" s="238">
        <f>IF('TAB4.5.1'!O33="v",0,'TAB4.5.1'!O33)</f>
        <v>0</v>
      </c>
      <c r="H53" s="218">
        <f>'TAB3.2'!H25</f>
        <v>0</v>
      </c>
      <c r="I53" s="218">
        <f t="shared" si="11"/>
        <v>0</v>
      </c>
      <c r="J53" s="238">
        <f>IF('TAB4.5.1'!Q33="v",0,'TAB4.5.1'!Q33)</f>
        <v>0</v>
      </c>
      <c r="K53" s="218">
        <f>'TAB3.2'!H31+'TAB3.2'!H35</f>
        <v>0</v>
      </c>
      <c r="L53" s="218">
        <f>J53*K53</f>
        <v>0</v>
      </c>
      <c r="M53" s="238">
        <f>IF('TAB4.5.1'!T33="v",0,'TAB4.5.1'!T33)</f>
        <v>0</v>
      </c>
      <c r="N53" s="218">
        <f>'TAB3.2'!H45+'TAB3.2'!H50</f>
        <v>0</v>
      </c>
      <c r="O53" s="218">
        <f t="shared" si="9"/>
        <v>0</v>
      </c>
    </row>
    <row r="54" spans="1:15" x14ac:dyDescent="0.3">
      <c r="A54" s="589"/>
      <c r="B54" s="60" t="s">
        <v>88</v>
      </c>
      <c r="C54" s="218">
        <f t="shared" si="8"/>
        <v>0</v>
      </c>
      <c r="D54" s="199"/>
      <c r="E54" s="27"/>
      <c r="F54" s="27"/>
      <c r="G54" s="199"/>
      <c r="H54" s="27"/>
      <c r="I54" s="27"/>
      <c r="J54" s="199"/>
      <c r="K54" s="27"/>
      <c r="L54" s="27"/>
      <c r="M54" s="238">
        <f>IF('TAB4.5.1'!R37="v",0,'TAB4.5.1'!R37)</f>
        <v>0</v>
      </c>
      <c r="N54" s="218">
        <f>'TAB3.2'!H46</f>
        <v>0</v>
      </c>
      <c r="O54" s="218">
        <f t="shared" si="9"/>
        <v>0</v>
      </c>
    </row>
    <row r="55" spans="1:15" x14ac:dyDescent="0.3">
      <c r="A55" s="589"/>
      <c r="B55" s="214" t="s">
        <v>20</v>
      </c>
      <c r="C55" s="386">
        <f t="shared" si="8"/>
        <v>0</v>
      </c>
      <c r="D55" s="387">
        <f>IF('TAB4.5.1'!L39="v",0,'TAB4.5.1'!L39)</f>
        <v>0</v>
      </c>
      <c r="E55" s="386">
        <f>SUM(E51:E54)</f>
        <v>0</v>
      </c>
      <c r="F55" s="386">
        <f>D55*E55</f>
        <v>0</v>
      </c>
      <c r="G55" s="387">
        <f>IF('TAB4.5.1'!N39="v",0,'TAB4.5.1'!N39)</f>
        <v>0</v>
      </c>
      <c r="H55" s="386">
        <f>SUM(H51:H54)</f>
        <v>0</v>
      </c>
      <c r="I55" s="386">
        <f>G55*H55</f>
        <v>0</v>
      </c>
      <c r="J55" s="387">
        <f>IF('TAB4.5.1'!P39="v",0,'TAB4.5.1'!P39)</f>
        <v>0</v>
      </c>
      <c r="K55" s="386">
        <f>SUM(K51:K54)</f>
        <v>0</v>
      </c>
      <c r="L55" s="386">
        <f>J55*K55</f>
        <v>0</v>
      </c>
      <c r="M55" s="387">
        <f>IF('TAB4.5.1'!R39="v",0,'TAB4.5.1'!R39)</f>
        <v>0</v>
      </c>
      <c r="N55" s="386">
        <f>SUM(N47:N54)</f>
        <v>0</v>
      </c>
      <c r="O55" s="386">
        <f>M55*N55</f>
        <v>0</v>
      </c>
    </row>
    <row r="56" spans="1:15" x14ac:dyDescent="0.3">
      <c r="A56" s="589"/>
      <c r="B56" s="214" t="s">
        <v>89</v>
      </c>
      <c r="C56" s="386">
        <f t="shared" si="8"/>
        <v>0</v>
      </c>
      <c r="D56" s="387"/>
      <c r="E56" s="386"/>
      <c r="F56" s="386">
        <f>SUM(F57:F59)</f>
        <v>0</v>
      </c>
      <c r="G56" s="387"/>
      <c r="H56" s="386"/>
      <c r="I56" s="386">
        <f>SUM(I57:I59)</f>
        <v>0</v>
      </c>
      <c r="J56" s="387"/>
      <c r="K56" s="386"/>
      <c r="L56" s="386">
        <f>SUM(L57:L59)</f>
        <v>0</v>
      </c>
      <c r="M56" s="387"/>
      <c r="N56" s="386"/>
      <c r="O56" s="386">
        <f>SUM(O57:O59)</f>
        <v>0</v>
      </c>
    </row>
    <row r="57" spans="1:15" x14ac:dyDescent="0.3">
      <c r="A57" s="589"/>
      <c r="B57" s="59" t="s">
        <v>4</v>
      </c>
      <c r="C57" s="218">
        <f t="shared" si="8"/>
        <v>0</v>
      </c>
      <c r="D57" s="238">
        <f>IF('TAB4.5.1'!L42="v",0,'TAB4.5.1'!L42)</f>
        <v>0</v>
      </c>
      <c r="E57" s="218">
        <f>E55-'TAB3.2'!H73</f>
        <v>0</v>
      </c>
      <c r="F57" s="218">
        <f>D57*E57</f>
        <v>0</v>
      </c>
      <c r="G57" s="238">
        <f>IF('TAB4.5.1'!N42="v",0,'TAB4.5.1'!N42)</f>
        <v>0</v>
      </c>
      <c r="H57" s="218">
        <f>H55-'TAB3.2'!H74</f>
        <v>0</v>
      </c>
      <c r="I57" s="218">
        <f>G57*H57</f>
        <v>0</v>
      </c>
      <c r="J57" s="238">
        <f>IF('TAB4.5.1'!P42="v",0,'TAB4.5.1'!P42)</f>
        <v>0</v>
      </c>
      <c r="K57" s="218">
        <f>K55-'TAB3.2'!H75</f>
        <v>0</v>
      </c>
      <c r="L57" s="218">
        <f>J57*K57</f>
        <v>0</v>
      </c>
      <c r="M57" s="238">
        <f>IF('TAB4.5.1'!R42="v",0,'TAB4.5.1'!R42)</f>
        <v>0</v>
      </c>
      <c r="N57" s="218">
        <f>N55-'TAB3.2'!H76</f>
        <v>0</v>
      </c>
      <c r="O57" s="218">
        <f>M57*N57</f>
        <v>0</v>
      </c>
    </row>
    <row r="58" spans="1:15" x14ac:dyDescent="0.3">
      <c r="A58" s="589"/>
      <c r="B58" s="59" t="s">
        <v>104</v>
      </c>
      <c r="C58" s="218">
        <f t="shared" si="8"/>
        <v>0</v>
      </c>
      <c r="D58" s="238">
        <f>IF('TAB4.5.1'!L43="v",0,'TAB4.5.1'!L43)</f>
        <v>0</v>
      </c>
      <c r="E58" s="218">
        <f>E55</f>
        <v>0</v>
      </c>
      <c r="F58" s="218">
        <f>D58*E58</f>
        <v>0</v>
      </c>
      <c r="G58" s="238">
        <f>IF('TAB4.5.1'!N43="v",0,'TAB4.5.1'!N43)</f>
        <v>0</v>
      </c>
      <c r="H58" s="218">
        <f>H55</f>
        <v>0</v>
      </c>
      <c r="I58" s="218">
        <f>G58*H58</f>
        <v>0</v>
      </c>
      <c r="J58" s="238">
        <f>IF('TAB4.5.1'!P43="v",0,'TAB4.5.1'!P43)</f>
        <v>0</v>
      </c>
      <c r="K58" s="218">
        <f>K55</f>
        <v>0</v>
      </c>
      <c r="L58" s="218">
        <f>J58*K58</f>
        <v>0</v>
      </c>
      <c r="M58" s="238">
        <f>IF('TAB4.5.1'!R43="v",0,'TAB4.5.1'!R43)</f>
        <v>0</v>
      </c>
      <c r="N58" s="218">
        <f>N55</f>
        <v>0</v>
      </c>
      <c r="O58" s="218">
        <f>M58*N58</f>
        <v>0</v>
      </c>
    </row>
    <row r="59" spans="1:15" x14ac:dyDescent="0.3">
      <c r="A59" s="589"/>
      <c r="B59" s="59" t="s">
        <v>106</v>
      </c>
      <c r="C59" s="218">
        <f t="shared" si="8"/>
        <v>0</v>
      </c>
      <c r="D59" s="238">
        <f>IF('TAB4.5.1'!L44="v",0,'TAB4.5.1'!L44)</f>
        <v>0</v>
      </c>
      <c r="E59" s="218">
        <f>E58</f>
        <v>0</v>
      </c>
      <c r="F59" s="218">
        <f>D59*E59</f>
        <v>0</v>
      </c>
      <c r="G59" s="238">
        <f>IF('TAB4.5.1'!N44="v",0,'TAB4.5.1'!N44)</f>
        <v>0</v>
      </c>
      <c r="H59" s="218">
        <f>H58</f>
        <v>0</v>
      </c>
      <c r="I59" s="218">
        <f>G59*H59</f>
        <v>0</v>
      </c>
      <c r="J59" s="238">
        <f>IF('TAB4.5.1'!P44="v",0,'TAB4.5.1'!P44)</f>
        <v>0</v>
      </c>
      <c r="K59" s="218">
        <f>K58</f>
        <v>0</v>
      </c>
      <c r="L59" s="218">
        <f>J59*K59</f>
        <v>0</v>
      </c>
      <c r="M59" s="238">
        <f>IF('TAB4.5.1'!R44="v",0,'TAB4.5.1'!R44)</f>
        <v>0</v>
      </c>
      <c r="N59" s="218">
        <f>N58</f>
        <v>0</v>
      </c>
      <c r="O59" s="218">
        <f>M59*N59</f>
        <v>0</v>
      </c>
    </row>
    <row r="60" spans="1:15" x14ac:dyDescent="0.3">
      <c r="A60" s="589"/>
      <c r="B60" s="214" t="s">
        <v>90</v>
      </c>
      <c r="C60" s="386">
        <f t="shared" si="8"/>
        <v>0</v>
      </c>
      <c r="D60" s="387">
        <f>IF('TAB4.5.1'!M46="v",0,'TAB4.5.1'!M46)</f>
        <v>0</v>
      </c>
      <c r="E60" s="386">
        <f>E59</f>
        <v>0</v>
      </c>
      <c r="F60" s="386">
        <f>D60*E60</f>
        <v>0</v>
      </c>
      <c r="G60" s="387">
        <f>IF('TAB4.5.1'!O46="v",0,'TAB4.5.1'!O46)</f>
        <v>0</v>
      </c>
      <c r="H60" s="386">
        <f>H59</f>
        <v>0</v>
      </c>
      <c r="I60" s="386">
        <f>G60*H60</f>
        <v>0</v>
      </c>
      <c r="J60" s="387">
        <f>IF('TAB4.5.1'!Q46="v",0,'TAB4.5.1'!Q46)</f>
        <v>0</v>
      </c>
      <c r="K60" s="386">
        <f>K59</f>
        <v>0</v>
      </c>
      <c r="L60" s="386">
        <f>J60*K60</f>
        <v>0</v>
      </c>
      <c r="M60" s="387">
        <f>IF('TAB4.5.1'!R46="v",0,'TAB4.5.1'!R46)</f>
        <v>0</v>
      </c>
      <c r="N60" s="386">
        <f>N59</f>
        <v>0</v>
      </c>
      <c r="O60" s="386">
        <f>M60*N60</f>
        <v>0</v>
      </c>
    </row>
    <row r="61" spans="1:15" x14ac:dyDescent="0.3">
      <c r="A61" s="589"/>
      <c r="B61" s="214" t="s">
        <v>91</v>
      </c>
      <c r="C61" s="386">
        <f t="shared" si="8"/>
        <v>0</v>
      </c>
      <c r="D61" s="387">
        <f>IF('TAB4.5.1'!M48="v",0,'TAB4.5.1'!M48)</f>
        <v>0</v>
      </c>
      <c r="E61" s="386">
        <f>'TAB3.2'!H87</f>
        <v>0</v>
      </c>
      <c r="F61" s="386">
        <f>D61*E61</f>
        <v>0</v>
      </c>
      <c r="G61" s="387">
        <f>IF('TAB4.5.1'!O48="v",0,'TAB4.5.1'!O48)</f>
        <v>0</v>
      </c>
      <c r="H61" s="386">
        <f>'TAB3.2'!H88</f>
        <v>0</v>
      </c>
      <c r="I61" s="386">
        <f>G61*H61</f>
        <v>0</v>
      </c>
      <c r="J61" s="387">
        <f>IF('TAB4.5.1'!Q48="v",0,'TAB4.5.1'!Q48)</f>
        <v>0</v>
      </c>
      <c r="K61" s="386">
        <f>'TAB3.2'!H89</f>
        <v>0</v>
      </c>
      <c r="L61" s="386">
        <f>J61*K61</f>
        <v>0</v>
      </c>
      <c r="M61" s="396"/>
      <c r="N61" s="388"/>
      <c r="O61" s="388"/>
    </row>
    <row r="62" spans="1:15" x14ac:dyDescent="0.3">
      <c r="A62" s="589"/>
      <c r="B62" s="212" t="s">
        <v>19</v>
      </c>
      <c r="C62" s="183">
        <f>SUM(F62,I62,L62,O62)</f>
        <v>0</v>
      </c>
      <c r="D62" s="239"/>
      <c r="E62" s="183"/>
      <c r="F62" s="183">
        <f>SUM(F35,F55,F56,F60,F61)</f>
        <v>0</v>
      </c>
      <c r="G62" s="239"/>
      <c r="H62" s="183"/>
      <c r="I62" s="183">
        <f>SUM(I35,I55,I56,I60,I61)</f>
        <v>0</v>
      </c>
      <c r="J62" s="239"/>
      <c r="K62" s="183"/>
      <c r="L62" s="183">
        <f>SUM(L35,L55,L56,L60,L61)</f>
        <v>0</v>
      </c>
      <c r="M62" s="239"/>
      <c r="N62" s="183"/>
      <c r="O62" s="183">
        <f>SUM(O35,O55,O56,O60,O61)</f>
        <v>0</v>
      </c>
    </row>
  </sheetData>
  <mergeCells count="7">
    <mergeCell ref="A7:A34"/>
    <mergeCell ref="A35:A62"/>
    <mergeCell ref="M5:O5"/>
    <mergeCell ref="B5:B6"/>
    <mergeCell ref="D5:F5"/>
    <mergeCell ref="G5:I5"/>
    <mergeCell ref="J5:L5"/>
  </mergeCells>
  <pageMargins left="0.7" right="0.7" top="0.75" bottom="0.75" header="0.3" footer="0.3"/>
  <pageSetup paperSize="8" scale="84" orientation="landscape"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3:Q13"/>
  <sheetViews>
    <sheetView showGridLines="0" zoomScaleNormal="100" workbookViewId="0">
      <selection activeCell="A3" sqref="A3"/>
    </sheetView>
  </sheetViews>
  <sheetFormatPr baseColWidth="10" defaultColWidth="8.85546875" defaultRowHeight="15" x14ac:dyDescent="0.3"/>
  <cols>
    <col min="1" max="1" width="6.7109375" style="1" customWidth="1"/>
    <col min="2" max="2" width="49.5703125" style="1" bestFit="1" customWidth="1"/>
    <col min="3" max="15" width="16.7109375" style="218" customWidth="1"/>
    <col min="16" max="17" width="8.85546875" style="218"/>
    <col min="18" max="16384" width="8.85546875" style="1"/>
  </cols>
  <sheetData>
    <row r="3" spans="1:17" ht="29.45" customHeight="1" x14ac:dyDescent="0.3">
      <c r="A3" s="35" t="str">
        <f>TAB00!B56&amp;" : "&amp;TAB00!C56</f>
        <v>TAB4.6 : Contrôle calcul tarif capacitaire prosumers</v>
      </c>
      <c r="B3" s="35"/>
      <c r="C3" s="217"/>
      <c r="D3" s="217"/>
      <c r="E3" s="217"/>
      <c r="F3" s="217"/>
      <c r="G3" s="217"/>
      <c r="H3" s="217"/>
      <c r="I3" s="217"/>
      <c r="J3" s="217"/>
      <c r="K3" s="217"/>
      <c r="L3" s="217"/>
      <c r="M3" s="217"/>
      <c r="N3" s="217"/>
      <c r="O3" s="217"/>
    </row>
    <row r="5" spans="1:17" x14ac:dyDescent="0.3">
      <c r="C5" s="233">
        <v>2024</v>
      </c>
      <c r="D5" s="233">
        <v>2025</v>
      </c>
      <c r="E5" s="233">
        <v>2026</v>
      </c>
      <c r="F5" s="233">
        <v>2027</v>
      </c>
      <c r="G5" s="233">
        <v>2028</v>
      </c>
    </row>
    <row r="6" spans="1:17" x14ac:dyDescent="0.3">
      <c r="B6" s="4" t="s">
        <v>232</v>
      </c>
      <c r="C6" s="10">
        <v>1000</v>
      </c>
      <c r="D6" s="10">
        <v>1000</v>
      </c>
      <c r="E6" s="10">
        <v>1000</v>
      </c>
      <c r="F6" s="10">
        <v>1000</v>
      </c>
      <c r="G6" s="10">
        <v>1000</v>
      </c>
    </row>
    <row r="7" spans="1:17" x14ac:dyDescent="0.3">
      <c r="B7" s="4" t="s">
        <v>343</v>
      </c>
      <c r="C7" s="256">
        <f>1-0.4026</f>
        <v>0.59739999999999993</v>
      </c>
      <c r="D7" s="256">
        <f t="shared" ref="D7:G7" si="0">1-0.4026</f>
        <v>0.59739999999999993</v>
      </c>
      <c r="E7" s="256">
        <f t="shared" si="0"/>
        <v>0.59739999999999993</v>
      </c>
      <c r="F7" s="256">
        <f t="shared" si="0"/>
        <v>0.59739999999999993</v>
      </c>
      <c r="G7" s="256">
        <f t="shared" si="0"/>
        <v>0.59739999999999993</v>
      </c>
    </row>
    <row r="8" spans="1:17" x14ac:dyDescent="0.3">
      <c r="B8" s="4" t="s">
        <v>229</v>
      </c>
      <c r="C8" s="235">
        <f>SUM('TAB4.1.1'!T35,'TAB4.1.1'!R39,'TAB4.1.1'!R42:T44,'TAB4.1.1'!T46)</f>
        <v>0</v>
      </c>
      <c r="D8" s="235">
        <f>SUM('TAB4.2.1'!T35,'TAB4.2.1'!R39,'TAB4.2.1'!R42:T44,'TAB4.2.1'!T46)</f>
        <v>0</v>
      </c>
      <c r="E8" s="235">
        <f>SUM('TAB4.3.1'!T35,'TAB4.3.1'!R39,'TAB4.3.1'!R42:T44,'TAB4.3.1'!T46)</f>
        <v>0</v>
      </c>
      <c r="F8" s="235">
        <f>SUM('TAB4.4.1'!T35,'TAB4.4.1'!R39,'TAB4.4.1'!R42:T44,'TAB4.4.1'!T46)</f>
        <v>0</v>
      </c>
      <c r="G8" s="235">
        <f>SUM('TAB4.5.1'!T35,'TAB4.5.1'!R39,'TAB4.5.1'!R42:T44,'TAB4.5.1'!T46)</f>
        <v>0</v>
      </c>
    </row>
    <row r="9" spans="1:17" x14ac:dyDescent="0.3">
      <c r="B9" s="4" t="s">
        <v>230</v>
      </c>
      <c r="C9" s="234"/>
      <c r="D9" s="234"/>
      <c r="E9" s="234"/>
      <c r="F9" s="234"/>
      <c r="G9" s="234"/>
    </row>
    <row r="10" spans="1:17" s="129" customFormat="1" x14ac:dyDescent="0.3">
      <c r="B10" s="265" t="s">
        <v>245</v>
      </c>
      <c r="C10" s="281">
        <f>IFERROR(C6*C7*SUM(C8:C9),0)</f>
        <v>0</v>
      </c>
      <c r="D10" s="281">
        <f>IFERROR(D6*D7*SUM(D8:D9),0)</f>
        <v>0</v>
      </c>
      <c r="E10" s="281">
        <f>IFERROR(E6*E7*SUM(E8:E9),0)</f>
        <v>0</v>
      </c>
      <c r="F10" s="281">
        <f t="shared" ref="F10:G10" si="1">IFERROR(F6*F7*SUM(F8:F9),0)</f>
        <v>0</v>
      </c>
      <c r="G10" s="281">
        <f t="shared" si="1"/>
        <v>0</v>
      </c>
      <c r="H10" s="281"/>
      <c r="I10" s="281"/>
      <c r="J10" s="281"/>
      <c r="K10" s="281"/>
      <c r="L10" s="281"/>
      <c r="M10" s="281"/>
      <c r="N10" s="281"/>
      <c r="O10" s="281"/>
      <c r="P10" s="281"/>
      <c r="Q10" s="281"/>
    </row>
    <row r="11" spans="1:17" x14ac:dyDescent="0.3">
      <c r="B11" s="4" t="s">
        <v>246</v>
      </c>
      <c r="C11" s="218">
        <f>IF('TAB4.1.1'!$T$23="v",0,'TAB4.1.1'!$T$23)</f>
        <v>0</v>
      </c>
      <c r="D11" s="218">
        <f>IF('TAB4.2.1'!$T$23="v",0,'TAB4.2.1'!$T$23)</f>
        <v>0</v>
      </c>
      <c r="E11" s="218">
        <f>IF('TAB4.3.1'!$T$23="v",0,'TAB4.3.1'!$T$23)</f>
        <v>0</v>
      </c>
      <c r="F11" s="218">
        <f>IF('TAB4.4.1'!$T$23="v",0,'TAB4.4.1'!$T$23)</f>
        <v>0</v>
      </c>
      <c r="G11" s="218">
        <f>IF('TAB4.5.1'!$T$23="v",0,'TAB4.5.1'!$T$23)</f>
        <v>0</v>
      </c>
    </row>
    <row r="12" spans="1:17" ht="15.75" thickBot="1" x14ac:dyDescent="0.35">
      <c r="B12" s="4" t="s">
        <v>231</v>
      </c>
      <c r="C12" s="258">
        <f t="shared" ref="C12" si="2">C10-C11</f>
        <v>0</v>
      </c>
      <c r="D12" s="258">
        <f t="shared" ref="D12:G12" si="3">D10-D11</f>
        <v>0</v>
      </c>
      <c r="E12" s="258">
        <f t="shared" si="3"/>
        <v>0</v>
      </c>
      <c r="F12" s="258">
        <f t="shared" si="3"/>
        <v>0</v>
      </c>
      <c r="G12" s="258">
        <f t="shared" si="3"/>
        <v>0</v>
      </c>
    </row>
    <row r="13" spans="1:17" ht="15.75" thickTop="1" x14ac:dyDescent="0.3"/>
  </sheetData>
  <conditionalFormatting sqref="C9:G9">
    <cfRule type="containsText" dxfId="261" priority="3" operator="containsText" text="ntitulé">
      <formula>NOT(ISERROR(SEARCH("ntitulé",C9)))</formula>
    </cfRule>
    <cfRule type="containsBlanks" dxfId="260" priority="4">
      <formula>LEN(TRIM(C9))=0</formula>
    </cfRule>
  </conditionalFormatting>
  <conditionalFormatting sqref="C9:G9">
    <cfRule type="containsText" dxfId="259" priority="1" operator="containsText" text="ntitulé">
      <formula>NOT(ISERROR(SEARCH("ntitulé",C9)))</formula>
    </cfRule>
    <cfRule type="containsBlanks" dxfId="258" priority="2">
      <formula>LEN(TRIM(C9))=0</formula>
    </cfRule>
  </conditionalFormatting>
  <pageMargins left="0.7" right="0.7" top="0.75" bottom="0.75" header="0.3" footer="0.3"/>
  <pageSetup paperSize="9" orientation="landscape"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E9C46-0E6A-48D0-BE02-75EB7445B642}">
  <sheetPr>
    <tabColor theme="0" tint="-4.9989318521683403E-2"/>
  </sheetPr>
  <dimension ref="A3:L97"/>
  <sheetViews>
    <sheetView showGridLines="0" zoomScaleNormal="100" workbookViewId="0">
      <selection activeCell="A3" sqref="A3"/>
    </sheetView>
  </sheetViews>
  <sheetFormatPr baseColWidth="10" defaultColWidth="8.85546875" defaultRowHeight="15" x14ac:dyDescent="0.3"/>
  <cols>
    <col min="1" max="1" width="6.7109375" style="1" customWidth="1"/>
    <col min="2" max="2" width="4.140625" style="218" customWidth="1"/>
    <col min="3" max="3" width="28.28515625" style="218" customWidth="1"/>
    <col min="4" max="9" width="14.7109375" style="218" customWidth="1"/>
    <col min="10" max="11" width="12.28515625" style="218" customWidth="1"/>
    <col min="12" max="12" width="12.28515625" style="1" customWidth="1"/>
    <col min="13" max="16384" width="8.85546875" style="1"/>
  </cols>
  <sheetData>
    <row r="3" spans="1:12" ht="29.45" customHeight="1" x14ac:dyDescent="0.3">
      <c r="A3" s="35" t="str">
        <f>TAB00!B57&amp;" : "&amp;TAB00!C57</f>
        <v>TAB4.7 : Contrôle des tensions tarifaires</v>
      </c>
      <c r="B3" s="217"/>
      <c r="C3" s="217"/>
      <c r="D3" s="217"/>
      <c r="E3" s="217"/>
      <c r="F3" s="217"/>
      <c r="G3" s="217"/>
      <c r="H3" s="217"/>
      <c r="I3" s="217"/>
      <c r="J3" s="217"/>
      <c r="K3" s="217"/>
      <c r="L3" s="217"/>
    </row>
    <row r="5" spans="1:12" ht="25.15" customHeight="1" thickBot="1" x14ac:dyDescent="0.4">
      <c r="A5" s="597" t="s">
        <v>390</v>
      </c>
      <c r="B5" s="597"/>
      <c r="C5" s="597"/>
      <c r="D5" s="597"/>
      <c r="E5" s="597"/>
      <c r="F5" s="597"/>
      <c r="G5" s="597"/>
      <c r="H5" s="597"/>
      <c r="I5" s="597"/>
      <c r="J5" s="597"/>
      <c r="K5" s="597"/>
      <c r="L5" s="597"/>
    </row>
    <row r="6" spans="1:12" ht="15.75" thickBot="1" x14ac:dyDescent="0.35">
      <c r="B6" s="69"/>
      <c r="C6" s="69"/>
      <c r="D6" s="574" t="s">
        <v>5</v>
      </c>
      <c r="E6" s="581"/>
      <c r="F6" s="580" t="s">
        <v>6</v>
      </c>
      <c r="G6" s="581"/>
      <c r="H6" s="580" t="s">
        <v>7</v>
      </c>
      <c r="I6" s="581"/>
      <c r="J6" s="580" t="s">
        <v>8</v>
      </c>
      <c r="K6" s="574"/>
      <c r="L6" s="581"/>
    </row>
    <row r="7" spans="1:12" ht="45.75" thickBot="1" x14ac:dyDescent="0.35">
      <c r="B7" s="69"/>
      <c r="C7" s="69"/>
      <c r="D7" s="578" t="s">
        <v>301</v>
      </c>
      <c r="E7" s="578" t="s">
        <v>302</v>
      </c>
      <c r="F7" s="576" t="s">
        <v>301</v>
      </c>
      <c r="G7" s="578" t="s">
        <v>302</v>
      </c>
      <c r="H7" s="576" t="s">
        <v>301</v>
      </c>
      <c r="I7" s="572" t="s">
        <v>302</v>
      </c>
      <c r="J7" s="574" t="s">
        <v>301</v>
      </c>
      <c r="K7" s="575"/>
      <c r="L7" s="393" t="s">
        <v>302</v>
      </c>
    </row>
    <row r="8" spans="1:12" ht="23.25" thickBot="1" x14ac:dyDescent="0.35">
      <c r="B8" s="69"/>
      <c r="C8" s="69"/>
      <c r="D8" s="579"/>
      <c r="E8" s="579"/>
      <c r="F8" s="577"/>
      <c r="G8" s="579"/>
      <c r="H8" s="577"/>
      <c r="I8" s="573"/>
      <c r="J8" s="409" t="s">
        <v>303</v>
      </c>
      <c r="K8" s="394"/>
      <c r="L8" s="323" t="s">
        <v>305</v>
      </c>
    </row>
    <row r="9" spans="1:12" x14ac:dyDescent="0.3">
      <c r="C9" s="218" t="s">
        <v>391</v>
      </c>
      <c r="D9" s="136"/>
      <c r="E9" s="136"/>
      <c r="F9" s="136"/>
      <c r="G9" s="136"/>
      <c r="H9" s="136"/>
      <c r="I9" s="136"/>
      <c r="J9" s="136"/>
      <c r="L9" s="136"/>
    </row>
    <row r="10" spans="1:12" x14ac:dyDescent="0.3">
      <c r="C10" s="218" t="s">
        <v>392</v>
      </c>
      <c r="D10" s="136"/>
      <c r="E10" s="136"/>
      <c r="F10" s="136"/>
      <c r="G10" s="136"/>
      <c r="H10" s="136"/>
      <c r="I10" s="136"/>
      <c r="J10" s="136"/>
      <c r="L10" s="136"/>
    </row>
    <row r="11" spans="1:12" x14ac:dyDescent="0.3">
      <c r="C11" s="218" t="s">
        <v>393</v>
      </c>
      <c r="J11" s="136"/>
      <c r="L11" s="136"/>
    </row>
    <row r="12" spans="1:12" x14ac:dyDescent="0.3">
      <c r="C12" s="218" t="s">
        <v>394</v>
      </c>
      <c r="J12" s="136"/>
      <c r="L12" s="136"/>
    </row>
    <row r="14" spans="1:12" ht="25.15" customHeight="1" thickBot="1" x14ac:dyDescent="0.4">
      <c r="A14" s="538"/>
      <c r="B14" s="538"/>
      <c r="C14" s="538"/>
      <c r="D14" s="538"/>
      <c r="E14" s="538"/>
      <c r="F14" s="538"/>
      <c r="G14" s="538"/>
      <c r="H14" s="538"/>
      <c r="I14" s="538"/>
      <c r="J14" s="538"/>
      <c r="K14" s="538"/>
      <c r="L14" s="538"/>
    </row>
    <row r="15" spans="1:12" ht="15.75" thickBot="1" x14ac:dyDescent="0.35">
      <c r="B15" s="69"/>
      <c r="C15" s="69"/>
      <c r="D15" s="574" t="s">
        <v>5</v>
      </c>
      <c r="E15" s="581"/>
      <c r="F15" s="580" t="s">
        <v>6</v>
      </c>
      <c r="G15" s="581"/>
      <c r="H15" s="580" t="s">
        <v>7</v>
      </c>
      <c r="I15" s="581"/>
      <c r="J15" s="580" t="s">
        <v>8</v>
      </c>
      <c r="K15" s="574"/>
      <c r="L15" s="581"/>
    </row>
    <row r="16" spans="1:12" ht="45.75" thickBot="1" x14ac:dyDescent="0.35">
      <c r="B16" s="69"/>
      <c r="C16" s="69"/>
      <c r="D16" s="578" t="s">
        <v>301</v>
      </c>
      <c r="E16" s="578" t="s">
        <v>302</v>
      </c>
      <c r="F16" s="576" t="s">
        <v>301</v>
      </c>
      <c r="G16" s="578" t="s">
        <v>302</v>
      </c>
      <c r="H16" s="576" t="s">
        <v>301</v>
      </c>
      <c r="I16" s="572" t="s">
        <v>302</v>
      </c>
      <c r="J16" s="574" t="s">
        <v>301</v>
      </c>
      <c r="K16" s="575"/>
      <c r="L16" s="393" t="s">
        <v>302</v>
      </c>
    </row>
    <row r="17" spans="1:12" ht="23.25" thickBot="1" x14ac:dyDescent="0.35">
      <c r="B17" s="69"/>
      <c r="C17" s="69"/>
      <c r="D17" s="579"/>
      <c r="E17" s="579"/>
      <c r="F17" s="577"/>
      <c r="G17" s="579"/>
      <c r="H17" s="577"/>
      <c r="I17" s="573"/>
      <c r="J17" s="409" t="s">
        <v>303</v>
      </c>
      <c r="K17" s="394" t="s">
        <v>304</v>
      </c>
      <c r="L17" s="323" t="s">
        <v>305</v>
      </c>
    </row>
    <row r="18" spans="1:12" x14ac:dyDescent="0.3">
      <c r="B18" s="411" t="s">
        <v>322</v>
      </c>
      <c r="C18" s="69"/>
      <c r="D18" s="361"/>
      <c r="E18" s="360"/>
      <c r="F18" s="359"/>
      <c r="G18" s="360"/>
      <c r="H18" s="359"/>
      <c r="I18" s="360"/>
      <c r="J18" s="359"/>
      <c r="K18" s="361"/>
      <c r="L18" s="360"/>
    </row>
    <row r="19" spans="1:12" x14ac:dyDescent="0.3">
      <c r="B19" s="71"/>
      <c r="C19" s="412" t="s">
        <v>323</v>
      </c>
      <c r="D19" s="410" t="s">
        <v>310</v>
      </c>
      <c r="E19" s="339" t="s">
        <v>310</v>
      </c>
      <c r="F19" s="338" t="s">
        <v>310</v>
      </c>
      <c r="G19" s="339" t="s">
        <v>310</v>
      </c>
      <c r="H19" s="338" t="s">
        <v>310</v>
      </c>
      <c r="I19" s="339" t="s">
        <v>310</v>
      </c>
      <c r="J19" s="344" t="s">
        <v>310</v>
      </c>
      <c r="K19" s="416">
        <f>IF('TAB4.1.1'!S$27="v",0,'TAB4.1.1'!S$27/'TAB4.1.1'!T$28)</f>
        <v>0</v>
      </c>
      <c r="L19" s="417">
        <f>IF('TAB4.1.1'!T$27="v",0,'TAB4.1.1'!T$27/'TAB4.1.1'!T$28)</f>
        <v>0</v>
      </c>
    </row>
    <row r="20" spans="1:12" x14ac:dyDescent="0.3">
      <c r="B20" s="69"/>
      <c r="C20" s="412" t="s">
        <v>325</v>
      </c>
      <c r="D20" s="410" t="s">
        <v>310</v>
      </c>
      <c r="E20" s="339" t="s">
        <v>310</v>
      </c>
      <c r="F20" s="338" t="s">
        <v>310</v>
      </c>
      <c r="G20" s="339" t="s">
        <v>310</v>
      </c>
      <c r="H20" s="338" t="s">
        <v>310</v>
      </c>
      <c r="I20" s="339" t="s">
        <v>310</v>
      </c>
      <c r="J20" s="344" t="s">
        <v>310</v>
      </c>
      <c r="K20" s="416">
        <f>IF('TAB4.1.1'!S$28=0,0,"NOK")</f>
        <v>0</v>
      </c>
      <c r="L20" s="417">
        <f>IF('TAB4.1.1'!T$28="v",0,'TAB4.1.1'!T$28/'TAB4.1.1'!T$28)</f>
        <v>0</v>
      </c>
    </row>
    <row r="21" spans="1:12" x14ac:dyDescent="0.3">
      <c r="B21" s="69"/>
      <c r="C21" s="412" t="s">
        <v>326</v>
      </c>
      <c r="D21" s="410" t="s">
        <v>310</v>
      </c>
      <c r="E21" s="339" t="s">
        <v>310</v>
      </c>
      <c r="F21" s="338" t="s">
        <v>310</v>
      </c>
      <c r="G21" s="339" t="s">
        <v>310</v>
      </c>
      <c r="H21" s="338" t="s">
        <v>310</v>
      </c>
      <c r="I21" s="339" t="s">
        <v>310</v>
      </c>
      <c r="J21" s="344" t="s">
        <v>310</v>
      </c>
      <c r="K21" s="416">
        <f>IF('TAB4.1.1'!S$29="v",0,'TAB4.1.1'!S$29/'TAB4.1.1'!T$28)</f>
        <v>0</v>
      </c>
      <c r="L21" s="417">
        <f>IF('TAB4.1.1'!T$29="v",0,'TAB4.1.1'!T$29/'TAB4.1.1'!T$28)</f>
        <v>0</v>
      </c>
    </row>
    <row r="22" spans="1:12" x14ac:dyDescent="0.3">
      <c r="B22" s="69"/>
      <c r="C22" s="412" t="s">
        <v>327</v>
      </c>
      <c r="D22" s="410" t="s">
        <v>310</v>
      </c>
      <c r="E22" s="339" t="s">
        <v>310</v>
      </c>
      <c r="F22" s="338" t="s">
        <v>310</v>
      </c>
      <c r="G22" s="391" t="s">
        <v>310</v>
      </c>
      <c r="H22" s="338" t="s">
        <v>310</v>
      </c>
      <c r="I22" s="339" t="s">
        <v>310</v>
      </c>
      <c r="J22" s="344" t="s">
        <v>310</v>
      </c>
      <c r="K22" s="416">
        <f>IF('TAB4.1.1'!S$30="v",0,'TAB4.1.1'!S$30/'TAB4.1.1'!T$28)</f>
        <v>0</v>
      </c>
      <c r="L22" s="417">
        <f>IF('TAB4.1.1'!T$30="v",0,'TAB4.1.1'!T$30/'TAB4.1.1'!T$28)</f>
        <v>0</v>
      </c>
    </row>
    <row r="23" spans="1:12" x14ac:dyDescent="0.3">
      <c r="B23" s="411" t="s">
        <v>328</v>
      </c>
      <c r="C23" s="69"/>
      <c r="D23" s="392"/>
      <c r="E23" s="391"/>
      <c r="F23" s="392"/>
      <c r="G23" s="391"/>
      <c r="H23" s="390"/>
      <c r="I23" s="391"/>
      <c r="J23" s="390"/>
      <c r="K23" s="392"/>
      <c r="L23" s="391"/>
    </row>
    <row r="24" spans="1:12" x14ac:dyDescent="0.3">
      <c r="B24" s="69"/>
      <c r="C24" s="71" t="s">
        <v>87</v>
      </c>
      <c r="D24" s="413">
        <f>IF('TAB4.1.1'!L$32="v",0,'TAB4.1.1'!L$32/'TAB4.1.1'!L$33)</f>
        <v>0</v>
      </c>
      <c r="E24" s="415">
        <f>IF('TAB4.1.1'!M$32="v",0,'TAB4.1.1'!M$32/'TAB4.1.1'!M$33)</f>
        <v>0</v>
      </c>
      <c r="F24" s="413">
        <f>IF('TAB4.1.1'!N$32="v",0,'TAB4.1.1'!N$32/'TAB4.1.1'!N$33)</f>
        <v>0</v>
      </c>
      <c r="G24" s="415">
        <f>IF('TAB4.1.1'!O$32="v",0,'TAB4.1.1'!O$32/'TAB4.1.1'!O$33)</f>
        <v>0</v>
      </c>
      <c r="H24" s="413">
        <f>IF('TAB4.1.1'!P$32="v",0,'TAB4.1.1'!P$32/'TAB4.1.1'!P$33)</f>
        <v>0</v>
      </c>
      <c r="I24" s="415">
        <f>IF('TAB4.1.1'!Q$32="v",0,'TAB4.1.1'!Q$32/'TAB4.1.1'!Q$33)</f>
        <v>0</v>
      </c>
      <c r="J24" s="413">
        <f>IF('TAB4.1.1'!R$32="v",0,'TAB4.1.1'!R$32/'TAB4.1.1'!R$33)</f>
        <v>0</v>
      </c>
      <c r="K24" s="392" t="s">
        <v>310</v>
      </c>
      <c r="L24" s="417">
        <f>IF('TAB4.1.1'!T$32="v",0,'TAB4.1.1'!T$32/'TAB4.1.1'!T$28)</f>
        <v>0</v>
      </c>
    </row>
    <row r="25" spans="1:12" x14ac:dyDescent="0.3">
      <c r="B25" s="69"/>
      <c r="C25" s="71" t="s">
        <v>15</v>
      </c>
      <c r="D25" s="413">
        <f>IF('TAB4.1.1'!L$33="v",0,'TAB4.1.1'!L$33/'TAB4.1.1'!L$32)</f>
        <v>0</v>
      </c>
      <c r="E25" s="415">
        <f>IF('TAB4.1.1'!M$33="v",0,'TAB4.1.1'!M$33/'TAB4.1.1'!M$32)</f>
        <v>0</v>
      </c>
      <c r="F25" s="413">
        <f>IF('TAB4.1.1'!N$33="v",0,'TAB4.1.1'!N$33/'TAB4.1.1'!N$32)</f>
        <v>0</v>
      </c>
      <c r="G25" s="415">
        <f>IF('TAB4.1.1'!O$33="v",0,'TAB4.1.1'!O$33/'TAB4.1.1'!O$32)</f>
        <v>0</v>
      </c>
      <c r="H25" s="413">
        <f>IF('TAB4.1.1'!P$33="v",0,'TAB4.1.1'!P$33/'TAB4.1.1'!P$32)</f>
        <v>0</v>
      </c>
      <c r="I25" s="415">
        <f>IF('TAB4.1.1'!Q$33="v",0,'TAB4.1.1'!Q$33/'TAB4.1.1'!Q$32)</f>
        <v>0</v>
      </c>
      <c r="J25" s="413">
        <f>IF('TAB4.1.1'!R$33="v",0,'TAB4.1.1'!R$33/'TAB4.1.1'!R$32)</f>
        <v>0</v>
      </c>
      <c r="K25" s="392" t="s">
        <v>310</v>
      </c>
      <c r="L25" s="417">
        <f>IF('TAB4.1.1'!T$33="v",0,'TAB4.1.1'!T$33/'TAB4.1.1'!T$28)</f>
        <v>0</v>
      </c>
    </row>
    <row r="26" spans="1:12" x14ac:dyDescent="0.3">
      <c r="B26" s="411" t="s">
        <v>329</v>
      </c>
      <c r="C26" s="69"/>
      <c r="D26" s="392"/>
      <c r="E26" s="391"/>
      <c r="F26" s="392"/>
      <c r="G26" s="391"/>
      <c r="H26" s="390"/>
      <c r="I26" s="391"/>
      <c r="J26" s="390"/>
      <c r="K26" s="392"/>
      <c r="L26" s="391"/>
    </row>
    <row r="27" spans="1:12" x14ac:dyDescent="0.3">
      <c r="B27" s="71"/>
      <c r="C27" s="71" t="s">
        <v>330</v>
      </c>
      <c r="D27" s="410" t="s">
        <v>310</v>
      </c>
      <c r="E27" s="339" t="s">
        <v>310</v>
      </c>
      <c r="F27" s="338" t="s">
        <v>310</v>
      </c>
      <c r="G27" s="414" t="s">
        <v>310</v>
      </c>
      <c r="H27" s="338" t="s">
        <v>310</v>
      </c>
      <c r="I27" s="339" t="s">
        <v>310</v>
      </c>
      <c r="J27" s="418">
        <f>IF('TAB4.1.1'!R$35="v",0,'TAB4.1.1'!R$35/'TAB4.1.1'!R$32)</f>
        <v>0</v>
      </c>
      <c r="K27" s="392" t="s">
        <v>310</v>
      </c>
      <c r="L27" s="417">
        <f>IF('TAB4.1.1'!T$35="v",0,'TAB4.1.1'!T$35/'TAB4.1.1'!T$28)</f>
        <v>0</v>
      </c>
    </row>
    <row r="28" spans="1:12" x14ac:dyDescent="0.3">
      <c r="B28" s="411" t="s">
        <v>331</v>
      </c>
      <c r="C28" s="69"/>
      <c r="D28" s="392"/>
      <c r="E28" s="391"/>
      <c r="F28" s="390"/>
      <c r="G28" s="414"/>
      <c r="H28" s="390"/>
      <c r="I28" s="391"/>
      <c r="J28" s="390"/>
      <c r="K28" s="392"/>
      <c r="L28" s="391"/>
    </row>
    <row r="29" spans="1:12" x14ac:dyDescent="0.3">
      <c r="B29" s="71"/>
      <c r="C29" s="71" t="s">
        <v>88</v>
      </c>
      <c r="D29" s="410" t="s">
        <v>310</v>
      </c>
      <c r="E29" s="339" t="s">
        <v>310</v>
      </c>
      <c r="F29" s="338" t="s">
        <v>310</v>
      </c>
      <c r="G29" s="339" t="s">
        <v>310</v>
      </c>
      <c r="H29" s="338" t="s">
        <v>310</v>
      </c>
      <c r="I29" s="339" t="s">
        <v>310</v>
      </c>
      <c r="J29" s="594">
        <f>IF('TAB4.1.1'!R$37="v",0,'TAB4.1.1'!R$37/'TAB4.1.1'!T$28)</f>
        <v>0</v>
      </c>
      <c r="K29" s="595"/>
      <c r="L29" s="596"/>
    </row>
    <row r="30" spans="1:12" x14ac:dyDescent="0.3">
      <c r="K30" s="1"/>
    </row>
    <row r="31" spans="1:12" ht="25.15" customHeight="1" thickBot="1" x14ac:dyDescent="0.4">
      <c r="A31" s="538" t="s">
        <v>395</v>
      </c>
      <c r="B31" s="538"/>
      <c r="C31" s="538"/>
      <c r="D31" s="538"/>
      <c r="E31" s="538"/>
      <c r="F31" s="538"/>
      <c r="G31" s="538"/>
      <c r="H31" s="538"/>
      <c r="I31" s="538"/>
      <c r="J31" s="538"/>
      <c r="K31" s="538"/>
      <c r="L31" s="538"/>
    </row>
    <row r="32" spans="1:12" ht="15.75" thickBot="1" x14ac:dyDescent="0.35">
      <c r="B32" s="69"/>
      <c r="C32" s="69"/>
      <c r="D32" s="574" t="s">
        <v>5</v>
      </c>
      <c r="E32" s="581"/>
      <c r="F32" s="580" t="s">
        <v>6</v>
      </c>
      <c r="G32" s="581"/>
      <c r="H32" s="580" t="s">
        <v>7</v>
      </c>
      <c r="I32" s="581"/>
      <c r="J32" s="580" t="s">
        <v>8</v>
      </c>
      <c r="K32" s="574"/>
      <c r="L32" s="581"/>
    </row>
    <row r="33" spans="1:12" ht="45.75" thickBot="1" x14ac:dyDescent="0.35">
      <c r="B33" s="69"/>
      <c r="C33" s="69"/>
      <c r="D33" s="578" t="s">
        <v>301</v>
      </c>
      <c r="E33" s="578" t="s">
        <v>302</v>
      </c>
      <c r="F33" s="576" t="s">
        <v>301</v>
      </c>
      <c r="G33" s="578" t="s">
        <v>302</v>
      </c>
      <c r="H33" s="576" t="s">
        <v>301</v>
      </c>
      <c r="I33" s="572" t="s">
        <v>302</v>
      </c>
      <c r="J33" s="574" t="s">
        <v>301</v>
      </c>
      <c r="K33" s="575"/>
      <c r="L33" s="393" t="s">
        <v>302</v>
      </c>
    </row>
    <row r="34" spans="1:12" ht="23.25" thickBot="1" x14ac:dyDescent="0.35">
      <c r="B34" s="69"/>
      <c r="C34" s="69"/>
      <c r="D34" s="579"/>
      <c r="E34" s="579"/>
      <c r="F34" s="577"/>
      <c r="G34" s="579"/>
      <c r="H34" s="577"/>
      <c r="I34" s="573"/>
      <c r="J34" s="409" t="s">
        <v>303</v>
      </c>
      <c r="K34" s="394" t="s">
        <v>304</v>
      </c>
      <c r="L34" s="323" t="s">
        <v>305</v>
      </c>
    </row>
    <row r="35" spans="1:12" x14ac:dyDescent="0.3">
      <c r="B35" s="411" t="s">
        <v>322</v>
      </c>
      <c r="C35" s="69"/>
      <c r="D35" s="361"/>
      <c r="E35" s="360"/>
      <c r="F35" s="359"/>
      <c r="G35" s="360"/>
      <c r="H35" s="359"/>
      <c r="I35" s="360"/>
      <c r="J35" s="359"/>
      <c r="K35" s="361"/>
      <c r="L35" s="360"/>
    </row>
    <row r="36" spans="1:12" x14ac:dyDescent="0.3">
      <c r="B36" s="71"/>
      <c r="C36" s="412" t="s">
        <v>323</v>
      </c>
      <c r="D36" s="410" t="s">
        <v>310</v>
      </c>
      <c r="E36" s="339" t="s">
        <v>310</v>
      </c>
      <c r="F36" s="338" t="s">
        <v>310</v>
      </c>
      <c r="G36" s="339" t="s">
        <v>310</v>
      </c>
      <c r="H36" s="338" t="s">
        <v>310</v>
      </c>
      <c r="I36" s="339" t="s">
        <v>310</v>
      </c>
      <c r="J36" s="344" t="s">
        <v>310</v>
      </c>
      <c r="K36" s="416">
        <f>IF('TAB4.2.1'!S$27="v",0,'TAB4.2.1'!S$27/'TAB4.2.1'!T$28)</f>
        <v>0</v>
      </c>
      <c r="L36" s="417">
        <f>IF('TAB4.2.1'!T$27="v",0,'TAB4.2.1'!T$27/'TAB4.2.1'!T$28)</f>
        <v>0</v>
      </c>
    </row>
    <row r="37" spans="1:12" x14ac:dyDescent="0.3">
      <c r="B37" s="69"/>
      <c r="C37" s="412" t="s">
        <v>325</v>
      </c>
      <c r="D37" s="410" t="s">
        <v>310</v>
      </c>
      <c r="E37" s="339" t="s">
        <v>310</v>
      </c>
      <c r="F37" s="338" t="s">
        <v>310</v>
      </c>
      <c r="G37" s="339" t="s">
        <v>310</v>
      </c>
      <c r="H37" s="338" t="s">
        <v>310</v>
      </c>
      <c r="I37" s="339" t="s">
        <v>310</v>
      </c>
      <c r="J37" s="344" t="s">
        <v>310</v>
      </c>
      <c r="K37" s="416">
        <f>IF('TAB4.2.1'!S$28=0,0,"NOK")</f>
        <v>0</v>
      </c>
      <c r="L37" s="417">
        <f>IF('TAB4.2.1'!T$28="v",0,'TAB4.2.1'!T$28/'TAB4.2.1'!T$28)</f>
        <v>0</v>
      </c>
    </row>
    <row r="38" spans="1:12" x14ac:dyDescent="0.3">
      <c r="B38" s="69"/>
      <c r="C38" s="412" t="s">
        <v>326</v>
      </c>
      <c r="D38" s="410" t="s">
        <v>310</v>
      </c>
      <c r="E38" s="339" t="s">
        <v>310</v>
      </c>
      <c r="F38" s="338" t="s">
        <v>310</v>
      </c>
      <c r="G38" s="339" t="s">
        <v>310</v>
      </c>
      <c r="H38" s="338" t="s">
        <v>310</v>
      </c>
      <c r="I38" s="339" t="s">
        <v>310</v>
      </c>
      <c r="J38" s="344" t="s">
        <v>310</v>
      </c>
      <c r="K38" s="416">
        <f>IF('TAB4.2.1'!S$29="v",0,'TAB4.2.1'!S$29/'TAB4.2.1'!T$28)</f>
        <v>0</v>
      </c>
      <c r="L38" s="417">
        <f>IF('TAB4.2.1'!T$29="v",0,'TAB4.2.1'!T$29/'TAB4.2.1'!T$28)</f>
        <v>0</v>
      </c>
    </row>
    <row r="39" spans="1:12" x14ac:dyDescent="0.3">
      <c r="B39" s="69"/>
      <c r="C39" s="412" t="s">
        <v>327</v>
      </c>
      <c r="D39" s="410" t="s">
        <v>310</v>
      </c>
      <c r="E39" s="339" t="s">
        <v>310</v>
      </c>
      <c r="F39" s="338" t="s">
        <v>310</v>
      </c>
      <c r="G39" s="391" t="s">
        <v>310</v>
      </c>
      <c r="H39" s="338" t="s">
        <v>310</v>
      </c>
      <c r="I39" s="339" t="s">
        <v>310</v>
      </c>
      <c r="J39" s="344" t="s">
        <v>310</v>
      </c>
      <c r="K39" s="416">
        <f>IF('TAB4.2.1'!S$30="v",0,'TAB4.2.1'!S$30/'TAB4.2.1'!T$28)</f>
        <v>0</v>
      </c>
      <c r="L39" s="417">
        <f>IF('TAB4.2.1'!T$30="v",0,'TAB4.2.1'!T$30/'TAB4.2.1'!T$28)</f>
        <v>0</v>
      </c>
    </row>
    <row r="40" spans="1:12" x14ac:dyDescent="0.3">
      <c r="B40" s="411" t="s">
        <v>328</v>
      </c>
      <c r="C40" s="69"/>
      <c r="D40" s="392"/>
      <c r="E40" s="391"/>
      <c r="F40" s="392"/>
      <c r="G40" s="391"/>
      <c r="H40" s="390"/>
      <c r="I40" s="391"/>
      <c r="J40" s="390"/>
      <c r="K40" s="392"/>
      <c r="L40" s="391"/>
    </row>
    <row r="41" spans="1:12" x14ac:dyDescent="0.3">
      <c r="B41" s="69"/>
      <c r="C41" s="71" t="s">
        <v>87</v>
      </c>
      <c r="D41" s="413">
        <f>IF('TAB4.2.1'!L$32="v",0,'TAB4.2.1'!L$32/'TAB4.2.1'!L$33)</f>
        <v>0</v>
      </c>
      <c r="E41" s="415">
        <f>IF('TAB4.2.1'!M$32="v",0,'TAB4.2.1'!M$32/'TAB4.2.1'!M$33)</f>
        <v>0</v>
      </c>
      <c r="F41" s="413">
        <f>IF('TAB4.2.1'!N$32="v",0,'TAB4.2.1'!N$32/'TAB4.2.1'!N$33)</f>
        <v>0</v>
      </c>
      <c r="G41" s="415">
        <f>IF('TAB4.2.1'!O$32="v",0,'TAB4.2.1'!O$32/'TAB4.2.1'!O$33)</f>
        <v>0</v>
      </c>
      <c r="H41" s="413">
        <f>IF('TAB4.2.1'!P$32="v",0,'TAB4.2.1'!P$32/'TAB4.2.1'!P$33)</f>
        <v>0</v>
      </c>
      <c r="I41" s="415">
        <f>IF('TAB4.2.1'!Q$32="v",0,'TAB4.2.1'!Q$32/'TAB4.2.1'!Q$33)</f>
        <v>0</v>
      </c>
      <c r="J41" s="413">
        <f>IF('TAB4.2.1'!R$32="v",0,'TAB4.2.1'!R$32/'TAB4.2.1'!R$33)</f>
        <v>0</v>
      </c>
      <c r="K41" s="392" t="s">
        <v>310</v>
      </c>
      <c r="L41" s="417">
        <f>IF('TAB4.2.1'!T$32="v",0,'TAB4.2.1'!T$32/'TAB4.2.1'!T$28)</f>
        <v>0</v>
      </c>
    </row>
    <row r="42" spans="1:12" x14ac:dyDescent="0.3">
      <c r="B42" s="69"/>
      <c r="C42" s="71" t="s">
        <v>15</v>
      </c>
      <c r="D42" s="413">
        <f>IF('TAB4.2.1'!L$33="v",0,'TAB4.2.1'!L$33/'TAB4.2.1'!L$32)</f>
        <v>0</v>
      </c>
      <c r="E42" s="415">
        <f>IF('TAB4.2.1'!M$33="v",0,'TAB4.2.1'!M$33/'TAB4.2.1'!M$32)</f>
        <v>0</v>
      </c>
      <c r="F42" s="413">
        <f>IF('TAB4.2.1'!N$33="v",0,'TAB4.2.1'!N$33/'TAB4.2.1'!N$32)</f>
        <v>0</v>
      </c>
      <c r="G42" s="415">
        <f>IF('TAB4.2.1'!O$33="v",0,'TAB4.2.1'!O$33/'TAB4.2.1'!O$32)</f>
        <v>0</v>
      </c>
      <c r="H42" s="413">
        <f>IF('TAB4.2.1'!P$33="v",0,'TAB4.2.1'!P$33/'TAB4.2.1'!P$32)</f>
        <v>0</v>
      </c>
      <c r="I42" s="415">
        <f>IF('TAB4.2.1'!Q$33="v",0,'TAB4.2.1'!Q$33/'TAB4.2.1'!Q$32)</f>
        <v>0</v>
      </c>
      <c r="J42" s="413">
        <f>IF('TAB4.2.1'!R$33="v",0,'TAB4.2.1'!R$33/'TAB4.2.1'!R$32)</f>
        <v>0</v>
      </c>
      <c r="K42" s="392" t="s">
        <v>310</v>
      </c>
      <c r="L42" s="417">
        <f>IF('TAB4.2.1'!T$33="v",0,'TAB4.2.1'!T$33/'TAB4.2.1'!T$28)</f>
        <v>0</v>
      </c>
    </row>
    <row r="43" spans="1:12" x14ac:dyDescent="0.3">
      <c r="B43" s="411" t="s">
        <v>329</v>
      </c>
      <c r="C43" s="69"/>
      <c r="D43" s="392"/>
      <c r="E43" s="391"/>
      <c r="F43" s="392"/>
      <c r="G43" s="391"/>
      <c r="H43" s="390"/>
      <c r="I43" s="391"/>
      <c r="J43" s="390"/>
      <c r="K43" s="392"/>
      <c r="L43" s="391"/>
    </row>
    <row r="44" spans="1:12" x14ac:dyDescent="0.3">
      <c r="B44" s="71"/>
      <c r="C44" s="71" t="s">
        <v>330</v>
      </c>
      <c r="D44" s="410" t="s">
        <v>310</v>
      </c>
      <c r="E44" s="339" t="s">
        <v>310</v>
      </c>
      <c r="F44" s="338" t="s">
        <v>310</v>
      </c>
      <c r="G44" s="414" t="s">
        <v>310</v>
      </c>
      <c r="H44" s="338" t="s">
        <v>310</v>
      </c>
      <c r="I44" s="339" t="s">
        <v>310</v>
      </c>
      <c r="J44" s="418">
        <f>IF('TAB4.2.1'!R$35="v",0,'TAB4.2.1'!R$35/'TAB4.2.1'!R$32)</f>
        <v>0</v>
      </c>
      <c r="K44" s="392" t="s">
        <v>310</v>
      </c>
      <c r="L44" s="417">
        <f>IF('TAB4.2.1'!T$35="v",0,'TAB4.2.1'!T$35/'TAB4.2.1'!T$28)</f>
        <v>0</v>
      </c>
    </row>
    <row r="45" spans="1:12" x14ac:dyDescent="0.3">
      <c r="B45" s="411" t="s">
        <v>331</v>
      </c>
      <c r="C45" s="69"/>
      <c r="D45" s="392"/>
      <c r="E45" s="391"/>
      <c r="F45" s="390"/>
      <c r="G45" s="414"/>
      <c r="H45" s="390"/>
      <c r="I45" s="391"/>
      <c r="J45" s="390"/>
      <c r="K45" s="392"/>
      <c r="L45" s="391"/>
    </row>
    <row r="46" spans="1:12" x14ac:dyDescent="0.3">
      <c r="B46" s="71"/>
      <c r="C46" s="71" t="s">
        <v>88</v>
      </c>
      <c r="D46" s="410" t="s">
        <v>310</v>
      </c>
      <c r="E46" s="339" t="s">
        <v>310</v>
      </c>
      <c r="F46" s="338" t="s">
        <v>310</v>
      </c>
      <c r="G46" s="339" t="s">
        <v>310</v>
      </c>
      <c r="H46" s="338" t="s">
        <v>310</v>
      </c>
      <c r="I46" s="339" t="s">
        <v>310</v>
      </c>
      <c r="J46" s="594">
        <f>IF('TAB4.2.1'!R$37="v",0,'TAB4.2.1'!R$37/'TAB4.2.1'!T$28)</f>
        <v>0</v>
      </c>
      <c r="K46" s="595"/>
      <c r="L46" s="596"/>
    </row>
    <row r="48" spans="1:12" ht="25.15" customHeight="1" thickBot="1" x14ac:dyDescent="0.4">
      <c r="A48" s="538" t="s">
        <v>398</v>
      </c>
      <c r="B48" s="538"/>
      <c r="C48" s="538"/>
      <c r="D48" s="538"/>
      <c r="E48" s="538"/>
      <c r="F48" s="538"/>
      <c r="G48" s="538"/>
      <c r="H48" s="538"/>
      <c r="I48" s="538"/>
      <c r="J48" s="538"/>
      <c r="K48" s="538"/>
      <c r="L48" s="538"/>
    </row>
    <row r="49" spans="2:12" ht="15.75" thickBot="1" x14ac:dyDescent="0.35">
      <c r="B49" s="69"/>
      <c r="C49" s="69"/>
      <c r="D49" s="574" t="s">
        <v>5</v>
      </c>
      <c r="E49" s="581"/>
      <c r="F49" s="580" t="s">
        <v>6</v>
      </c>
      <c r="G49" s="581"/>
      <c r="H49" s="580" t="s">
        <v>7</v>
      </c>
      <c r="I49" s="581"/>
      <c r="J49" s="580" t="s">
        <v>8</v>
      </c>
      <c r="K49" s="574"/>
      <c r="L49" s="581"/>
    </row>
    <row r="50" spans="2:12" ht="45.75" thickBot="1" x14ac:dyDescent="0.35">
      <c r="B50" s="69"/>
      <c r="C50" s="69"/>
      <c r="D50" s="578" t="s">
        <v>301</v>
      </c>
      <c r="E50" s="578" t="s">
        <v>302</v>
      </c>
      <c r="F50" s="576" t="s">
        <v>301</v>
      </c>
      <c r="G50" s="578" t="s">
        <v>302</v>
      </c>
      <c r="H50" s="576" t="s">
        <v>301</v>
      </c>
      <c r="I50" s="572" t="s">
        <v>302</v>
      </c>
      <c r="J50" s="574" t="s">
        <v>301</v>
      </c>
      <c r="K50" s="575"/>
      <c r="L50" s="393" t="s">
        <v>302</v>
      </c>
    </row>
    <row r="51" spans="2:12" ht="23.25" thickBot="1" x14ac:dyDescent="0.35">
      <c r="B51" s="69"/>
      <c r="C51" s="69"/>
      <c r="D51" s="579"/>
      <c r="E51" s="579"/>
      <c r="F51" s="577"/>
      <c r="G51" s="579"/>
      <c r="H51" s="577"/>
      <c r="I51" s="573"/>
      <c r="J51" s="409" t="s">
        <v>303</v>
      </c>
      <c r="K51" s="394" t="s">
        <v>304</v>
      </c>
      <c r="L51" s="323" t="s">
        <v>305</v>
      </c>
    </row>
    <row r="52" spans="2:12" x14ac:dyDescent="0.3">
      <c r="B52" s="411" t="s">
        <v>322</v>
      </c>
      <c r="C52" s="69"/>
      <c r="D52" s="361"/>
      <c r="E52" s="360"/>
      <c r="F52" s="359"/>
      <c r="G52" s="360"/>
      <c r="H52" s="359"/>
      <c r="I52" s="360"/>
      <c r="J52" s="359"/>
      <c r="K52" s="361"/>
      <c r="L52" s="360"/>
    </row>
    <row r="53" spans="2:12" x14ac:dyDescent="0.3">
      <c r="B53" s="71"/>
      <c r="C53" s="412" t="s">
        <v>323</v>
      </c>
      <c r="D53" s="410" t="s">
        <v>310</v>
      </c>
      <c r="E53" s="339" t="s">
        <v>310</v>
      </c>
      <c r="F53" s="338" t="s">
        <v>310</v>
      </c>
      <c r="G53" s="339" t="s">
        <v>310</v>
      </c>
      <c r="H53" s="338" t="s">
        <v>310</v>
      </c>
      <c r="I53" s="339" t="s">
        <v>310</v>
      </c>
      <c r="J53" s="344" t="s">
        <v>310</v>
      </c>
      <c r="K53" s="416">
        <f>IF('TAB4.3.1'!S$27="v",0,'TAB4.3.1'!S$27/'TAB4.3.1'!T$28)</f>
        <v>0</v>
      </c>
      <c r="L53" s="417">
        <f>IF('TAB4.3.1'!T$27="v",0,'TAB4.3.1'!T$27/'TAB4.3.1'!T$28)</f>
        <v>0</v>
      </c>
    </row>
    <row r="54" spans="2:12" x14ac:dyDescent="0.3">
      <c r="B54" s="69"/>
      <c r="C54" s="412" t="s">
        <v>325</v>
      </c>
      <c r="D54" s="410" t="s">
        <v>310</v>
      </c>
      <c r="E54" s="339" t="s">
        <v>310</v>
      </c>
      <c r="F54" s="338" t="s">
        <v>310</v>
      </c>
      <c r="G54" s="339" t="s">
        <v>310</v>
      </c>
      <c r="H54" s="338" t="s">
        <v>310</v>
      </c>
      <c r="I54" s="339" t="s">
        <v>310</v>
      </c>
      <c r="J54" s="344" t="s">
        <v>310</v>
      </c>
      <c r="K54" s="416">
        <f>IF('TAB4.3.1'!S$28=0,0,"NOK")</f>
        <v>0</v>
      </c>
      <c r="L54" s="417">
        <f>IF('TAB4.3.1'!T$28="v",0,'TAB4.3.1'!T$28/'TAB4.3.1'!T$28)</f>
        <v>0</v>
      </c>
    </row>
    <row r="55" spans="2:12" x14ac:dyDescent="0.3">
      <c r="B55" s="69"/>
      <c r="C55" s="412" t="s">
        <v>326</v>
      </c>
      <c r="D55" s="410" t="s">
        <v>310</v>
      </c>
      <c r="E55" s="339" t="s">
        <v>310</v>
      </c>
      <c r="F55" s="338" t="s">
        <v>310</v>
      </c>
      <c r="G55" s="339" t="s">
        <v>310</v>
      </c>
      <c r="H55" s="338" t="s">
        <v>310</v>
      </c>
      <c r="I55" s="339" t="s">
        <v>310</v>
      </c>
      <c r="J55" s="344" t="s">
        <v>310</v>
      </c>
      <c r="K55" s="416">
        <f>IF('TAB4.3.1'!S$29="v",0,'TAB4.3.1'!S$29/'TAB4.3.1'!T$28)</f>
        <v>0</v>
      </c>
      <c r="L55" s="417">
        <f>IF('TAB4.3.1'!T$29="v",0,'TAB4.3.1'!T$29/'TAB4.3.1'!T$28)</f>
        <v>0</v>
      </c>
    </row>
    <row r="56" spans="2:12" x14ac:dyDescent="0.3">
      <c r="B56" s="69"/>
      <c r="C56" s="412" t="s">
        <v>327</v>
      </c>
      <c r="D56" s="410" t="s">
        <v>310</v>
      </c>
      <c r="E56" s="339" t="s">
        <v>310</v>
      </c>
      <c r="F56" s="338" t="s">
        <v>310</v>
      </c>
      <c r="G56" s="391" t="s">
        <v>310</v>
      </c>
      <c r="H56" s="338" t="s">
        <v>310</v>
      </c>
      <c r="I56" s="339" t="s">
        <v>310</v>
      </c>
      <c r="J56" s="344" t="s">
        <v>310</v>
      </c>
      <c r="K56" s="416">
        <f>IF('TAB4.3.1'!S$30="v",0,'TAB4.3.1'!S$30/'TAB4.3.1'!T$28)</f>
        <v>0</v>
      </c>
      <c r="L56" s="417">
        <f>IF('TAB4.3.1'!T$30="v",0,'TAB4.3.1'!T$30/'TAB4.3.1'!T$28)</f>
        <v>0</v>
      </c>
    </row>
    <row r="57" spans="2:12" x14ac:dyDescent="0.3">
      <c r="B57" s="411" t="s">
        <v>328</v>
      </c>
      <c r="C57" s="69"/>
      <c r="D57" s="392"/>
      <c r="E57" s="391"/>
      <c r="F57" s="392"/>
      <c r="G57" s="391"/>
      <c r="H57" s="390"/>
      <c r="I57" s="391"/>
      <c r="J57" s="390"/>
      <c r="K57" s="392"/>
      <c r="L57" s="391"/>
    </row>
    <row r="58" spans="2:12" x14ac:dyDescent="0.3">
      <c r="B58" s="69"/>
      <c r="C58" s="71" t="s">
        <v>87</v>
      </c>
      <c r="D58" s="413">
        <f>IF('TAB4.3.1'!L$32="v",0,'TAB4.3.1'!L$32/'TAB4.3.1'!L$33)</f>
        <v>0</v>
      </c>
      <c r="E58" s="415">
        <f>IF('TAB4.3.1'!M$32="v",0,'TAB4.3.1'!M$32/'TAB4.3.1'!M$33)</f>
        <v>0</v>
      </c>
      <c r="F58" s="413">
        <f>IF('TAB4.3.1'!N$32="v",0,'TAB4.3.1'!N$32/'TAB4.3.1'!N$33)</f>
        <v>0</v>
      </c>
      <c r="G58" s="415">
        <f>IF('TAB4.3.1'!O$32="v",0,'TAB4.3.1'!O$32/'TAB4.3.1'!O$33)</f>
        <v>0</v>
      </c>
      <c r="H58" s="413">
        <f>IF('TAB4.3.1'!P$32="v",0,'TAB4.3.1'!P$32/'TAB4.3.1'!P$33)</f>
        <v>0</v>
      </c>
      <c r="I58" s="415">
        <f>IF('TAB4.3.1'!Q$32="v",0,'TAB4.3.1'!Q$32/'TAB4.3.1'!Q$33)</f>
        <v>0</v>
      </c>
      <c r="J58" s="413">
        <f>IF('TAB4.3.1'!R$32="v",0,'TAB4.3.1'!R$32/'TAB4.3.1'!R$33)</f>
        <v>0</v>
      </c>
      <c r="K58" s="392" t="s">
        <v>310</v>
      </c>
      <c r="L58" s="417">
        <f>IF('TAB4.3.1'!T$32="v",0,'TAB4.3.1'!T$32/'TAB4.3.1'!T$28)</f>
        <v>0</v>
      </c>
    </row>
    <row r="59" spans="2:12" x14ac:dyDescent="0.3">
      <c r="B59" s="69"/>
      <c r="C59" s="71" t="s">
        <v>15</v>
      </c>
      <c r="D59" s="413">
        <f>IF('TAB4.3.1'!L$33="v",0,'TAB4.3.1'!L$33/'TAB4.3.1'!L$32)</f>
        <v>0</v>
      </c>
      <c r="E59" s="415">
        <f>IF('TAB4.3.1'!M$33="v",0,'TAB4.3.1'!M$33/'TAB4.3.1'!M$32)</f>
        <v>0</v>
      </c>
      <c r="F59" s="413">
        <f>IF('TAB4.3.1'!N$33="v",0,'TAB4.3.1'!N$33/'TAB4.3.1'!N$32)</f>
        <v>0</v>
      </c>
      <c r="G59" s="415">
        <f>IF('TAB4.3.1'!O$33="v",0,'TAB4.3.1'!O$33/'TAB4.3.1'!O$32)</f>
        <v>0</v>
      </c>
      <c r="H59" s="413">
        <f>IF('TAB4.3.1'!P$33="v",0,'TAB4.3.1'!P$33/'TAB4.3.1'!P$32)</f>
        <v>0</v>
      </c>
      <c r="I59" s="415">
        <f>IF('TAB4.3.1'!Q$33="v",0,'TAB4.3.1'!Q$33/'TAB4.3.1'!Q$32)</f>
        <v>0</v>
      </c>
      <c r="J59" s="413">
        <f>IF('TAB4.3.1'!R$33="v",0,'TAB4.3.1'!R$33/'TAB4.3.1'!R$32)</f>
        <v>0</v>
      </c>
      <c r="K59" s="392" t="s">
        <v>310</v>
      </c>
      <c r="L59" s="417">
        <f>IF('TAB4.3.1'!T$33="v",0,'TAB4.3.1'!T$33/'TAB4.3.1'!T$28)</f>
        <v>0</v>
      </c>
    </row>
    <row r="60" spans="2:12" x14ac:dyDescent="0.3">
      <c r="B60" s="411" t="s">
        <v>329</v>
      </c>
      <c r="C60" s="69"/>
      <c r="D60" s="392"/>
      <c r="E60" s="391"/>
      <c r="F60" s="392"/>
      <c r="G60" s="391"/>
      <c r="H60" s="390"/>
      <c r="I60" s="391"/>
      <c r="J60" s="390"/>
      <c r="K60" s="392"/>
      <c r="L60" s="391"/>
    </row>
    <row r="61" spans="2:12" x14ac:dyDescent="0.3">
      <c r="B61" s="71"/>
      <c r="C61" s="71" t="s">
        <v>330</v>
      </c>
      <c r="D61" s="410" t="s">
        <v>310</v>
      </c>
      <c r="E61" s="339" t="s">
        <v>310</v>
      </c>
      <c r="F61" s="338" t="s">
        <v>310</v>
      </c>
      <c r="G61" s="414" t="s">
        <v>310</v>
      </c>
      <c r="H61" s="338" t="s">
        <v>310</v>
      </c>
      <c r="I61" s="339" t="s">
        <v>310</v>
      </c>
      <c r="J61" s="418">
        <f>IF('TAB4.3.1'!R$35="v",0,'TAB4.3.1'!R$35/'TAB4.3.1'!R$32)</f>
        <v>0</v>
      </c>
      <c r="K61" s="392" t="s">
        <v>310</v>
      </c>
      <c r="L61" s="417">
        <f>IF('TAB4.3.1'!T$35="v",0,'TAB4.3.1'!T$35/'TAB4.3.1'!T$28)</f>
        <v>0</v>
      </c>
    </row>
    <row r="62" spans="2:12" x14ac:dyDescent="0.3">
      <c r="B62" s="411" t="s">
        <v>331</v>
      </c>
      <c r="C62" s="69"/>
      <c r="D62" s="392"/>
      <c r="E62" s="391"/>
      <c r="F62" s="390"/>
      <c r="G62" s="414"/>
      <c r="H62" s="390"/>
      <c r="I62" s="391"/>
      <c r="J62" s="390"/>
      <c r="K62" s="392"/>
      <c r="L62" s="391"/>
    </row>
    <row r="63" spans="2:12" x14ac:dyDescent="0.3">
      <c r="B63" s="71"/>
      <c r="C63" s="71" t="s">
        <v>88</v>
      </c>
      <c r="D63" s="410" t="s">
        <v>310</v>
      </c>
      <c r="E63" s="339" t="s">
        <v>310</v>
      </c>
      <c r="F63" s="338" t="s">
        <v>310</v>
      </c>
      <c r="G63" s="339" t="s">
        <v>310</v>
      </c>
      <c r="H63" s="338" t="s">
        <v>310</v>
      </c>
      <c r="I63" s="339" t="s">
        <v>310</v>
      </c>
      <c r="J63" s="594">
        <f>IF('TAB4.3.1'!R$37="v",0,'TAB4.3.1'!R$37/'TAB4.3.1'!T$28)</f>
        <v>0</v>
      </c>
      <c r="K63" s="595"/>
      <c r="L63" s="596"/>
    </row>
    <row r="65" spans="1:12" ht="25.15" customHeight="1" thickBot="1" x14ac:dyDescent="0.4">
      <c r="A65" s="538" t="s">
        <v>397</v>
      </c>
      <c r="B65" s="538"/>
      <c r="C65" s="538"/>
      <c r="D65" s="538"/>
      <c r="E65" s="538"/>
      <c r="F65" s="538"/>
      <c r="G65" s="538"/>
      <c r="H65" s="538"/>
      <c r="I65" s="538"/>
      <c r="J65" s="538"/>
      <c r="K65" s="538"/>
      <c r="L65" s="538"/>
    </row>
    <row r="66" spans="1:12" ht="15.75" thickBot="1" x14ac:dyDescent="0.35">
      <c r="B66" s="69"/>
      <c r="C66" s="69"/>
      <c r="D66" s="574" t="s">
        <v>5</v>
      </c>
      <c r="E66" s="581"/>
      <c r="F66" s="580" t="s">
        <v>6</v>
      </c>
      <c r="G66" s="581"/>
      <c r="H66" s="580" t="s">
        <v>7</v>
      </c>
      <c r="I66" s="581"/>
      <c r="J66" s="580" t="s">
        <v>8</v>
      </c>
      <c r="K66" s="574"/>
      <c r="L66" s="581"/>
    </row>
    <row r="67" spans="1:12" ht="45.75" thickBot="1" x14ac:dyDescent="0.35">
      <c r="B67" s="69"/>
      <c r="C67" s="69"/>
      <c r="D67" s="578" t="s">
        <v>301</v>
      </c>
      <c r="E67" s="578" t="s">
        <v>302</v>
      </c>
      <c r="F67" s="576" t="s">
        <v>301</v>
      </c>
      <c r="G67" s="578" t="s">
        <v>302</v>
      </c>
      <c r="H67" s="576" t="s">
        <v>301</v>
      </c>
      <c r="I67" s="572" t="s">
        <v>302</v>
      </c>
      <c r="J67" s="574" t="s">
        <v>301</v>
      </c>
      <c r="K67" s="575"/>
      <c r="L67" s="393" t="s">
        <v>302</v>
      </c>
    </row>
    <row r="68" spans="1:12" ht="23.25" thickBot="1" x14ac:dyDescent="0.35">
      <c r="B68" s="69"/>
      <c r="C68" s="69"/>
      <c r="D68" s="579"/>
      <c r="E68" s="579"/>
      <c r="F68" s="577"/>
      <c r="G68" s="579"/>
      <c r="H68" s="577"/>
      <c r="I68" s="573"/>
      <c r="J68" s="409" t="s">
        <v>303</v>
      </c>
      <c r="K68" s="394" t="s">
        <v>304</v>
      </c>
      <c r="L68" s="323" t="s">
        <v>305</v>
      </c>
    </row>
    <row r="69" spans="1:12" x14ac:dyDescent="0.3">
      <c r="B69" s="411" t="s">
        <v>322</v>
      </c>
      <c r="C69" s="69"/>
      <c r="D69" s="361"/>
      <c r="E69" s="360"/>
      <c r="F69" s="359"/>
      <c r="G69" s="360"/>
      <c r="H69" s="359"/>
      <c r="I69" s="360"/>
      <c r="J69" s="359"/>
      <c r="K69" s="361"/>
      <c r="L69" s="360"/>
    </row>
    <row r="70" spans="1:12" x14ac:dyDescent="0.3">
      <c r="B70" s="71"/>
      <c r="C70" s="412" t="s">
        <v>323</v>
      </c>
      <c r="D70" s="410" t="s">
        <v>310</v>
      </c>
      <c r="E70" s="339" t="s">
        <v>310</v>
      </c>
      <c r="F70" s="338" t="s">
        <v>310</v>
      </c>
      <c r="G70" s="339" t="s">
        <v>310</v>
      </c>
      <c r="H70" s="338" t="s">
        <v>310</v>
      </c>
      <c r="I70" s="339" t="s">
        <v>310</v>
      </c>
      <c r="J70" s="344" t="s">
        <v>310</v>
      </c>
      <c r="K70" s="416">
        <f>IF('TAB4.4.1'!S$27="v",0,'TAB4.4.1'!S$27/'TAB4.4.1'!T$28)</f>
        <v>0</v>
      </c>
      <c r="L70" s="417">
        <f>IF('TAB4.4.1'!T$27="v",0,'TAB4.4.1'!T$27/'TAB4.4.1'!T$28)</f>
        <v>0</v>
      </c>
    </row>
    <row r="71" spans="1:12" x14ac:dyDescent="0.3">
      <c r="B71" s="69"/>
      <c r="C71" s="412" t="s">
        <v>325</v>
      </c>
      <c r="D71" s="410" t="s">
        <v>310</v>
      </c>
      <c r="E71" s="339" t="s">
        <v>310</v>
      </c>
      <c r="F71" s="338" t="s">
        <v>310</v>
      </c>
      <c r="G71" s="339" t="s">
        <v>310</v>
      </c>
      <c r="H71" s="338" t="s">
        <v>310</v>
      </c>
      <c r="I71" s="339" t="s">
        <v>310</v>
      </c>
      <c r="J71" s="344" t="s">
        <v>310</v>
      </c>
      <c r="K71" s="416">
        <f>IF('TAB4.4.1'!S$28=0,0,"NOK")</f>
        <v>0</v>
      </c>
      <c r="L71" s="417">
        <f>IF('TAB4.4.1'!T$28="v",0,'TAB4.4.1'!T$28/'TAB4.4.1'!T$28)</f>
        <v>0</v>
      </c>
    </row>
    <row r="72" spans="1:12" x14ac:dyDescent="0.3">
      <c r="B72" s="69"/>
      <c r="C72" s="412" t="s">
        <v>326</v>
      </c>
      <c r="D72" s="410" t="s">
        <v>310</v>
      </c>
      <c r="E72" s="339" t="s">
        <v>310</v>
      </c>
      <c r="F72" s="338" t="s">
        <v>310</v>
      </c>
      <c r="G72" s="339" t="s">
        <v>310</v>
      </c>
      <c r="H72" s="338" t="s">
        <v>310</v>
      </c>
      <c r="I72" s="339" t="s">
        <v>310</v>
      </c>
      <c r="J72" s="344" t="s">
        <v>310</v>
      </c>
      <c r="K72" s="416">
        <f>IF('TAB4.4.1'!S$29="v",0,'TAB4.4.1'!S$29/'TAB4.4.1'!T$28)</f>
        <v>0</v>
      </c>
      <c r="L72" s="417">
        <f>IF('TAB4.4.1'!T$29="v",0,'TAB4.4.1'!T$29/'TAB4.4.1'!T$28)</f>
        <v>0</v>
      </c>
    </row>
    <row r="73" spans="1:12" x14ac:dyDescent="0.3">
      <c r="B73" s="69"/>
      <c r="C73" s="412" t="s">
        <v>327</v>
      </c>
      <c r="D73" s="410" t="s">
        <v>310</v>
      </c>
      <c r="E73" s="339" t="s">
        <v>310</v>
      </c>
      <c r="F73" s="338" t="s">
        <v>310</v>
      </c>
      <c r="G73" s="391" t="s">
        <v>310</v>
      </c>
      <c r="H73" s="338" t="s">
        <v>310</v>
      </c>
      <c r="I73" s="339" t="s">
        <v>310</v>
      </c>
      <c r="J73" s="344" t="s">
        <v>310</v>
      </c>
      <c r="K73" s="416">
        <f>IF('TAB4.4.1'!S$30="v",0,'TAB4.4.1'!S$30/'TAB4.4.1'!T$28)</f>
        <v>0</v>
      </c>
      <c r="L73" s="417">
        <f>IF('TAB4.4.1'!T$30="v",0,'TAB4.4.1'!T$30/'TAB4.4.1'!T$28)</f>
        <v>0</v>
      </c>
    </row>
    <row r="74" spans="1:12" x14ac:dyDescent="0.3">
      <c r="B74" s="411" t="s">
        <v>328</v>
      </c>
      <c r="C74" s="69"/>
      <c r="D74" s="392"/>
      <c r="E74" s="391"/>
      <c r="F74" s="392"/>
      <c r="G74" s="391"/>
      <c r="H74" s="390"/>
      <c r="I74" s="391"/>
      <c r="J74" s="390"/>
      <c r="K74" s="392"/>
      <c r="L74" s="391"/>
    </row>
    <row r="75" spans="1:12" x14ac:dyDescent="0.3">
      <c r="B75" s="69"/>
      <c r="C75" s="71" t="s">
        <v>87</v>
      </c>
      <c r="D75" s="413">
        <f>IF('TAB4.4.1'!L$32="v",0,'TAB4.4.1'!L$32/'TAB4.4.1'!L$33)</f>
        <v>0</v>
      </c>
      <c r="E75" s="415">
        <f>IF('TAB4.4.1'!M$32="v",0,'TAB4.4.1'!M$32/'TAB4.4.1'!M$33)</f>
        <v>0</v>
      </c>
      <c r="F75" s="413">
        <f>IF('TAB4.4.1'!N$32="v",0,'TAB4.4.1'!N$32/'TAB4.4.1'!N$33)</f>
        <v>0</v>
      </c>
      <c r="G75" s="415">
        <f>IF('TAB4.4.1'!O$32="v",0,'TAB4.4.1'!O$32/'TAB4.4.1'!O$33)</f>
        <v>0</v>
      </c>
      <c r="H75" s="413">
        <f>IF('TAB4.4.1'!P$32="v",0,'TAB4.4.1'!P$32/'TAB4.4.1'!P$33)</f>
        <v>0</v>
      </c>
      <c r="I75" s="415">
        <f>IF('TAB4.4.1'!Q$32="v",0,'TAB4.4.1'!Q$32/'TAB4.4.1'!Q$33)</f>
        <v>0</v>
      </c>
      <c r="J75" s="413">
        <f>IF('TAB4.4.1'!R$32="v",0,'TAB4.4.1'!R$32/'TAB4.4.1'!R$33)</f>
        <v>0</v>
      </c>
      <c r="K75" s="392" t="s">
        <v>310</v>
      </c>
      <c r="L75" s="417">
        <f>IF('TAB4.4.1'!T$32="v",0,'TAB4.4.1'!T$32/'TAB4.4.1'!T$28)</f>
        <v>0</v>
      </c>
    </row>
    <row r="76" spans="1:12" x14ac:dyDescent="0.3">
      <c r="B76" s="69"/>
      <c r="C76" s="71" t="s">
        <v>15</v>
      </c>
      <c r="D76" s="413">
        <f>IF('TAB4.4.1'!L$33="v",0,'TAB4.4.1'!L$33/'TAB4.4.1'!L$32)</f>
        <v>0</v>
      </c>
      <c r="E76" s="415">
        <f>IF('TAB4.4.1'!M$33="v",0,'TAB4.4.1'!M$33/'TAB4.4.1'!M$32)</f>
        <v>0</v>
      </c>
      <c r="F76" s="413">
        <f>IF('TAB4.4.1'!N$33="v",0,'TAB4.4.1'!N$33/'TAB4.4.1'!N$32)</f>
        <v>0</v>
      </c>
      <c r="G76" s="415">
        <f>IF('TAB4.4.1'!O$33="v",0,'TAB4.4.1'!O$33/'TAB4.4.1'!O$32)</f>
        <v>0</v>
      </c>
      <c r="H76" s="413">
        <f>IF('TAB4.4.1'!P$33="v",0,'TAB4.4.1'!P$33/'TAB4.4.1'!P$32)</f>
        <v>0</v>
      </c>
      <c r="I76" s="415">
        <f>IF('TAB4.4.1'!Q$33="v",0,'TAB4.4.1'!Q$33/'TAB4.4.1'!Q$32)</f>
        <v>0</v>
      </c>
      <c r="J76" s="413">
        <f>IF('TAB4.4.1'!R$33="v",0,'TAB4.4.1'!R$33/'TAB4.4.1'!R$32)</f>
        <v>0</v>
      </c>
      <c r="K76" s="392" t="s">
        <v>310</v>
      </c>
      <c r="L76" s="417">
        <f>IF('TAB4.4.1'!T$33="v",0,'TAB4.4.1'!T$33/'TAB4.4.1'!T$28)</f>
        <v>0</v>
      </c>
    </row>
    <row r="77" spans="1:12" x14ac:dyDescent="0.3">
      <c r="B77" s="411" t="s">
        <v>329</v>
      </c>
      <c r="C77" s="69"/>
      <c r="D77" s="392"/>
      <c r="E77" s="391"/>
      <c r="F77" s="392"/>
      <c r="G77" s="391"/>
      <c r="H77" s="390"/>
      <c r="I77" s="391"/>
      <c r="J77" s="390"/>
      <c r="K77" s="392"/>
      <c r="L77" s="391"/>
    </row>
    <row r="78" spans="1:12" x14ac:dyDescent="0.3">
      <c r="B78" s="71"/>
      <c r="C78" s="71" t="s">
        <v>330</v>
      </c>
      <c r="D78" s="410" t="s">
        <v>310</v>
      </c>
      <c r="E78" s="339" t="s">
        <v>310</v>
      </c>
      <c r="F78" s="338" t="s">
        <v>310</v>
      </c>
      <c r="G78" s="414" t="s">
        <v>310</v>
      </c>
      <c r="H78" s="338" t="s">
        <v>310</v>
      </c>
      <c r="I78" s="339" t="s">
        <v>310</v>
      </c>
      <c r="J78" s="418">
        <f>IF('TAB4.4.1'!R$35="v",0,'TAB4.4.1'!R$35/'TAB4.4.1'!R$32)</f>
        <v>0</v>
      </c>
      <c r="K78" s="392" t="s">
        <v>310</v>
      </c>
      <c r="L78" s="417">
        <f>IF('TAB4.4.1'!T$35="v",0,'TAB4.4.1'!T$35/'TAB4.4.1'!T$28)</f>
        <v>0</v>
      </c>
    </row>
    <row r="79" spans="1:12" x14ac:dyDescent="0.3">
      <c r="B79" s="411" t="s">
        <v>331</v>
      </c>
      <c r="C79" s="69"/>
      <c r="D79" s="392"/>
      <c r="E79" s="391"/>
      <c r="F79" s="390"/>
      <c r="G79" s="414"/>
      <c r="H79" s="390"/>
      <c r="I79" s="391"/>
      <c r="J79" s="390"/>
      <c r="K79" s="392"/>
      <c r="L79" s="391"/>
    </row>
    <row r="80" spans="1:12" x14ac:dyDescent="0.3">
      <c r="B80" s="71"/>
      <c r="C80" s="71" t="s">
        <v>88</v>
      </c>
      <c r="D80" s="410" t="s">
        <v>310</v>
      </c>
      <c r="E80" s="339" t="s">
        <v>310</v>
      </c>
      <c r="F80" s="338" t="s">
        <v>310</v>
      </c>
      <c r="G80" s="339" t="s">
        <v>310</v>
      </c>
      <c r="H80" s="338" t="s">
        <v>310</v>
      </c>
      <c r="I80" s="339" t="s">
        <v>310</v>
      </c>
      <c r="J80" s="594">
        <f>IF('TAB4.4.1'!R$37="v",0,'TAB4.4.1'!R$37/'TAB4.4.1'!T$28)</f>
        <v>0</v>
      </c>
      <c r="K80" s="595"/>
      <c r="L80" s="596"/>
    </row>
    <row r="82" spans="1:12" ht="25.15" customHeight="1" thickBot="1" x14ac:dyDescent="0.4">
      <c r="A82" s="538" t="s">
        <v>396</v>
      </c>
      <c r="B82" s="538"/>
      <c r="C82" s="538"/>
      <c r="D82" s="538"/>
      <c r="E82" s="538"/>
      <c r="F82" s="538"/>
      <c r="G82" s="538"/>
      <c r="H82" s="538"/>
      <c r="I82" s="538"/>
      <c r="J82" s="538"/>
      <c r="K82" s="538"/>
      <c r="L82" s="538"/>
    </row>
    <row r="83" spans="1:12" ht="15.75" thickBot="1" x14ac:dyDescent="0.35">
      <c r="B83" s="69"/>
      <c r="C83" s="69"/>
      <c r="D83" s="574" t="s">
        <v>5</v>
      </c>
      <c r="E83" s="581"/>
      <c r="F83" s="580" t="s">
        <v>6</v>
      </c>
      <c r="G83" s="581"/>
      <c r="H83" s="580" t="s">
        <v>7</v>
      </c>
      <c r="I83" s="581"/>
      <c r="J83" s="580" t="s">
        <v>8</v>
      </c>
      <c r="K83" s="574"/>
      <c r="L83" s="581"/>
    </row>
    <row r="84" spans="1:12" ht="45.75" thickBot="1" x14ac:dyDescent="0.35">
      <c r="B84" s="69"/>
      <c r="C84" s="69"/>
      <c r="D84" s="578" t="s">
        <v>301</v>
      </c>
      <c r="E84" s="578" t="s">
        <v>302</v>
      </c>
      <c r="F84" s="576" t="s">
        <v>301</v>
      </c>
      <c r="G84" s="578" t="s">
        <v>302</v>
      </c>
      <c r="H84" s="576" t="s">
        <v>301</v>
      </c>
      <c r="I84" s="572" t="s">
        <v>302</v>
      </c>
      <c r="J84" s="574" t="s">
        <v>301</v>
      </c>
      <c r="K84" s="575"/>
      <c r="L84" s="393" t="s">
        <v>302</v>
      </c>
    </row>
    <row r="85" spans="1:12" ht="23.25" thickBot="1" x14ac:dyDescent="0.35">
      <c r="B85" s="69"/>
      <c r="C85" s="69"/>
      <c r="D85" s="579"/>
      <c r="E85" s="579"/>
      <c r="F85" s="577"/>
      <c r="G85" s="579"/>
      <c r="H85" s="577"/>
      <c r="I85" s="573"/>
      <c r="J85" s="409" t="s">
        <v>303</v>
      </c>
      <c r="K85" s="394" t="s">
        <v>304</v>
      </c>
      <c r="L85" s="323" t="s">
        <v>305</v>
      </c>
    </row>
    <row r="86" spans="1:12" x14ac:dyDescent="0.3">
      <c r="B86" s="411" t="s">
        <v>322</v>
      </c>
      <c r="C86" s="69"/>
      <c r="D86" s="361"/>
      <c r="E86" s="360"/>
      <c r="F86" s="359"/>
      <c r="G86" s="360"/>
      <c r="H86" s="359"/>
      <c r="I86" s="360"/>
      <c r="J86" s="359"/>
      <c r="K86" s="361"/>
      <c r="L86" s="360"/>
    </row>
    <row r="87" spans="1:12" x14ac:dyDescent="0.3">
      <c r="B87" s="71"/>
      <c r="C87" s="412" t="s">
        <v>323</v>
      </c>
      <c r="D87" s="410" t="s">
        <v>310</v>
      </c>
      <c r="E87" s="339" t="s">
        <v>310</v>
      </c>
      <c r="F87" s="338" t="s">
        <v>310</v>
      </c>
      <c r="G87" s="339" t="s">
        <v>310</v>
      </c>
      <c r="H87" s="338" t="s">
        <v>310</v>
      </c>
      <c r="I87" s="339" t="s">
        <v>310</v>
      </c>
      <c r="J87" s="344" t="s">
        <v>310</v>
      </c>
      <c r="K87" s="416">
        <f>IF('TAB4.5.1'!S$27="v",0,'TAB4.5.1'!S$27/'TAB4.5.1'!T$28)</f>
        <v>0</v>
      </c>
      <c r="L87" s="417">
        <f>IF('TAB4.5.1'!T$27="v",0,'TAB4.5.1'!T$27/'TAB4.5.1'!T$28)</f>
        <v>0</v>
      </c>
    </row>
    <row r="88" spans="1:12" x14ac:dyDescent="0.3">
      <c r="B88" s="69"/>
      <c r="C88" s="412" t="s">
        <v>325</v>
      </c>
      <c r="D88" s="410" t="s">
        <v>310</v>
      </c>
      <c r="E88" s="339" t="s">
        <v>310</v>
      </c>
      <c r="F88" s="338" t="s">
        <v>310</v>
      </c>
      <c r="G88" s="339" t="s">
        <v>310</v>
      </c>
      <c r="H88" s="338" t="s">
        <v>310</v>
      </c>
      <c r="I88" s="339" t="s">
        <v>310</v>
      </c>
      <c r="J88" s="344" t="s">
        <v>310</v>
      </c>
      <c r="K88" s="416">
        <f>IF('TAB4.5.1'!S$28=0,0,"NOK")</f>
        <v>0</v>
      </c>
      <c r="L88" s="417">
        <f>IF('TAB4.5.1'!T$28="v",0,'TAB4.5.1'!T$28/'TAB4.5.1'!T$28)</f>
        <v>0</v>
      </c>
    </row>
    <row r="89" spans="1:12" x14ac:dyDescent="0.3">
      <c r="B89" s="69"/>
      <c r="C89" s="412" t="s">
        <v>326</v>
      </c>
      <c r="D89" s="410" t="s">
        <v>310</v>
      </c>
      <c r="E89" s="339" t="s">
        <v>310</v>
      </c>
      <c r="F89" s="338" t="s">
        <v>310</v>
      </c>
      <c r="G89" s="339" t="s">
        <v>310</v>
      </c>
      <c r="H89" s="338" t="s">
        <v>310</v>
      </c>
      <c r="I89" s="339" t="s">
        <v>310</v>
      </c>
      <c r="J89" s="344" t="s">
        <v>310</v>
      </c>
      <c r="K89" s="416">
        <f>IF('TAB4.5.1'!S$29="v",0,'TAB4.5.1'!S$29/'TAB4.5.1'!T$28)</f>
        <v>0</v>
      </c>
      <c r="L89" s="417">
        <f>IF('TAB4.5.1'!T$29="v",0,'TAB4.5.1'!T$29/'TAB4.5.1'!T$28)</f>
        <v>0</v>
      </c>
    </row>
    <row r="90" spans="1:12" x14ac:dyDescent="0.3">
      <c r="B90" s="69"/>
      <c r="C90" s="412" t="s">
        <v>327</v>
      </c>
      <c r="D90" s="410" t="s">
        <v>310</v>
      </c>
      <c r="E90" s="339" t="s">
        <v>310</v>
      </c>
      <c r="F90" s="338" t="s">
        <v>310</v>
      </c>
      <c r="G90" s="391" t="s">
        <v>310</v>
      </c>
      <c r="H90" s="338" t="s">
        <v>310</v>
      </c>
      <c r="I90" s="339" t="s">
        <v>310</v>
      </c>
      <c r="J90" s="344" t="s">
        <v>310</v>
      </c>
      <c r="K90" s="416">
        <f>IF('TAB4.5.1'!S$30="v",0,'TAB4.5.1'!S$30/'TAB4.5.1'!T$28)</f>
        <v>0</v>
      </c>
      <c r="L90" s="417">
        <f>IF('TAB4.5.1'!T$30="v",0,'TAB4.5.1'!T$30/'TAB4.5.1'!T$28)</f>
        <v>0</v>
      </c>
    </row>
    <row r="91" spans="1:12" x14ac:dyDescent="0.3">
      <c r="B91" s="411" t="s">
        <v>328</v>
      </c>
      <c r="C91" s="69"/>
      <c r="D91" s="392"/>
      <c r="E91" s="391"/>
      <c r="F91" s="392"/>
      <c r="G91" s="391"/>
      <c r="H91" s="390"/>
      <c r="I91" s="391"/>
      <c r="J91" s="390"/>
      <c r="K91" s="392"/>
      <c r="L91" s="391"/>
    </row>
    <row r="92" spans="1:12" x14ac:dyDescent="0.3">
      <c r="B92" s="69"/>
      <c r="C92" s="71" t="s">
        <v>87</v>
      </c>
      <c r="D92" s="413">
        <f>IF('TAB4.5.1'!L$32="v",0,'TAB4.5.1'!L$32/'TAB4.5.1'!L$33)</f>
        <v>0</v>
      </c>
      <c r="E92" s="415">
        <f>IF('TAB4.5.1'!M$32="v",0,'TAB4.5.1'!M$32/'TAB4.5.1'!M$33)</f>
        <v>0</v>
      </c>
      <c r="F92" s="413">
        <f>IF('TAB4.5.1'!N$32="v",0,'TAB4.5.1'!N$32/'TAB4.5.1'!N$33)</f>
        <v>0</v>
      </c>
      <c r="G92" s="415">
        <f>IF('TAB4.5.1'!O$32="v",0,'TAB4.5.1'!O$32/'TAB4.5.1'!O$33)</f>
        <v>0</v>
      </c>
      <c r="H92" s="413">
        <f>IF('TAB4.5.1'!P$32="v",0,'TAB4.5.1'!P$32/'TAB4.5.1'!P$33)</f>
        <v>0</v>
      </c>
      <c r="I92" s="415">
        <f>IF('TAB4.5.1'!Q$32="v",0,'TAB4.5.1'!Q$32/'TAB4.5.1'!Q$33)</f>
        <v>0</v>
      </c>
      <c r="J92" s="413">
        <f>IF('TAB4.5.1'!R$32="v",0,'TAB4.5.1'!R$32/'TAB4.5.1'!R$33)</f>
        <v>0</v>
      </c>
      <c r="K92" s="392" t="s">
        <v>310</v>
      </c>
      <c r="L92" s="417">
        <f>IF('TAB4.5.1'!T$32="v",0,'TAB4.5.1'!T$32/'TAB4.5.1'!T$28)</f>
        <v>0</v>
      </c>
    </row>
    <row r="93" spans="1:12" x14ac:dyDescent="0.3">
      <c r="B93" s="69"/>
      <c r="C93" s="71" t="s">
        <v>15</v>
      </c>
      <c r="D93" s="413">
        <f>IF('TAB4.5.1'!L$33="v",0,'TAB4.5.1'!L$33/'TAB4.5.1'!L$32)</f>
        <v>0</v>
      </c>
      <c r="E93" s="415">
        <f>IF('TAB4.5.1'!M$33="v",0,'TAB4.5.1'!M$33/'TAB4.5.1'!M$32)</f>
        <v>0</v>
      </c>
      <c r="F93" s="413">
        <f>IF('TAB4.5.1'!N$33="v",0,'TAB4.5.1'!N$33/'TAB4.5.1'!N$32)</f>
        <v>0</v>
      </c>
      <c r="G93" s="415">
        <f>IF('TAB4.5.1'!O$33="v",0,'TAB4.5.1'!O$33/'TAB4.5.1'!O$32)</f>
        <v>0</v>
      </c>
      <c r="H93" s="413">
        <f>IF('TAB4.5.1'!P$33="v",0,'TAB4.5.1'!P$33/'TAB4.5.1'!P$32)</f>
        <v>0</v>
      </c>
      <c r="I93" s="415">
        <f>IF('TAB4.5.1'!Q$33="v",0,'TAB4.5.1'!Q$33/'TAB4.5.1'!Q$32)</f>
        <v>0</v>
      </c>
      <c r="J93" s="413">
        <f>IF('TAB4.5.1'!R$33="v",0,'TAB4.5.1'!R$33/'TAB4.5.1'!R$32)</f>
        <v>0</v>
      </c>
      <c r="K93" s="392" t="s">
        <v>310</v>
      </c>
      <c r="L93" s="417">
        <f>IF('TAB4.5.1'!T$33="v",0,'TAB4.5.1'!T$33/'TAB4.5.1'!T$28)</f>
        <v>0</v>
      </c>
    </row>
    <row r="94" spans="1:12" x14ac:dyDescent="0.3">
      <c r="B94" s="411" t="s">
        <v>329</v>
      </c>
      <c r="C94" s="69"/>
      <c r="D94" s="392"/>
      <c r="E94" s="391"/>
      <c r="F94" s="392"/>
      <c r="G94" s="391"/>
      <c r="H94" s="390"/>
      <c r="I94" s="391"/>
      <c r="J94" s="390"/>
      <c r="K94" s="392"/>
      <c r="L94" s="391"/>
    </row>
    <row r="95" spans="1:12" x14ac:dyDescent="0.3">
      <c r="B95" s="71"/>
      <c r="C95" s="71" t="s">
        <v>330</v>
      </c>
      <c r="D95" s="410" t="s">
        <v>310</v>
      </c>
      <c r="E95" s="339" t="s">
        <v>310</v>
      </c>
      <c r="F95" s="338" t="s">
        <v>310</v>
      </c>
      <c r="G95" s="414" t="s">
        <v>310</v>
      </c>
      <c r="H95" s="338" t="s">
        <v>310</v>
      </c>
      <c r="I95" s="339" t="s">
        <v>310</v>
      </c>
      <c r="J95" s="418">
        <f>IF('TAB4.5.1'!R$35="v",0,'TAB4.5.1'!R$35/'TAB4.5.1'!R$32)</f>
        <v>0</v>
      </c>
      <c r="K95" s="392" t="s">
        <v>310</v>
      </c>
      <c r="L95" s="417">
        <f>IF('TAB4.5.1'!T$35="v",0,'TAB4.5.1'!T$35/'TAB4.5.1'!T$28)</f>
        <v>0</v>
      </c>
    </row>
    <row r="96" spans="1:12" x14ac:dyDescent="0.3">
      <c r="B96" s="411" t="s">
        <v>331</v>
      </c>
      <c r="C96" s="69"/>
      <c r="D96" s="392"/>
      <c r="E96" s="391"/>
      <c r="F96" s="390"/>
      <c r="G96" s="414"/>
      <c r="H96" s="390"/>
      <c r="I96" s="391"/>
      <c r="J96" s="390"/>
      <c r="K96" s="392"/>
      <c r="L96" s="391"/>
    </row>
    <row r="97" spans="2:12" x14ac:dyDescent="0.3">
      <c r="B97" s="71"/>
      <c r="C97" s="71" t="s">
        <v>88</v>
      </c>
      <c r="D97" s="410" t="s">
        <v>310</v>
      </c>
      <c r="E97" s="339" t="s">
        <v>310</v>
      </c>
      <c r="F97" s="338" t="s">
        <v>310</v>
      </c>
      <c r="G97" s="339" t="s">
        <v>310</v>
      </c>
      <c r="H97" s="338" t="s">
        <v>310</v>
      </c>
      <c r="I97" s="339" t="s">
        <v>310</v>
      </c>
      <c r="J97" s="594">
        <f>IF('TAB4.5.1'!R$37="v",0,'TAB4.5.1'!R$37/'TAB4.5.1'!T$28)</f>
        <v>0</v>
      </c>
      <c r="K97" s="595"/>
      <c r="L97" s="596"/>
    </row>
  </sheetData>
  <mergeCells count="77">
    <mergeCell ref="F15:G15"/>
    <mergeCell ref="H15:I15"/>
    <mergeCell ref="J15:L15"/>
    <mergeCell ref="D16:D17"/>
    <mergeCell ref="E16:E17"/>
    <mergeCell ref="F16:F17"/>
    <mergeCell ref="G16:G17"/>
    <mergeCell ref="H16:H17"/>
    <mergeCell ref="I16:I17"/>
    <mergeCell ref="A5:L5"/>
    <mergeCell ref="D6:E6"/>
    <mergeCell ref="F6:G6"/>
    <mergeCell ref="H6:I6"/>
    <mergeCell ref="J6:L6"/>
    <mergeCell ref="H7:H8"/>
    <mergeCell ref="I7:I8"/>
    <mergeCell ref="J7:K7"/>
    <mergeCell ref="A31:L31"/>
    <mergeCell ref="D32:E32"/>
    <mergeCell ref="F32:G32"/>
    <mergeCell ref="H32:I32"/>
    <mergeCell ref="J32:L32"/>
    <mergeCell ref="A14:L14"/>
    <mergeCell ref="D7:D8"/>
    <mergeCell ref="E7:E8"/>
    <mergeCell ref="F7:F8"/>
    <mergeCell ref="G7:G8"/>
    <mergeCell ref="J16:K16"/>
    <mergeCell ref="J29:L29"/>
    <mergeCell ref="D15:E15"/>
    <mergeCell ref="J33:K33"/>
    <mergeCell ref="J46:L46"/>
    <mergeCell ref="A48:L48"/>
    <mergeCell ref="D49:E49"/>
    <mergeCell ref="F49:G49"/>
    <mergeCell ref="H49:I49"/>
    <mergeCell ref="J49:L49"/>
    <mergeCell ref="D33:D34"/>
    <mergeCell ref="E33:E34"/>
    <mergeCell ref="F33:F34"/>
    <mergeCell ref="G33:G34"/>
    <mergeCell ref="H33:H34"/>
    <mergeCell ref="I33:I34"/>
    <mergeCell ref="J50:K50"/>
    <mergeCell ref="J63:L63"/>
    <mergeCell ref="A65:L65"/>
    <mergeCell ref="D66:E66"/>
    <mergeCell ref="F66:G66"/>
    <mergeCell ref="H66:I66"/>
    <mergeCell ref="J66:L66"/>
    <mergeCell ref="D50:D51"/>
    <mergeCell ref="E50:E51"/>
    <mergeCell ref="F50:F51"/>
    <mergeCell ref="G50:G51"/>
    <mergeCell ref="H50:H51"/>
    <mergeCell ref="I50:I51"/>
    <mergeCell ref="J67:K67"/>
    <mergeCell ref="J80:L80"/>
    <mergeCell ref="A82:L82"/>
    <mergeCell ref="D83:E83"/>
    <mergeCell ref="F83:G83"/>
    <mergeCell ref="H83:I83"/>
    <mergeCell ref="J83:L83"/>
    <mergeCell ref="D67:D68"/>
    <mergeCell ref="E67:E68"/>
    <mergeCell ref="F67:F68"/>
    <mergeCell ref="G67:G68"/>
    <mergeCell ref="H67:H68"/>
    <mergeCell ref="I67:I68"/>
    <mergeCell ref="J84:K84"/>
    <mergeCell ref="J97:L97"/>
    <mergeCell ref="D84:D85"/>
    <mergeCell ref="E84:E85"/>
    <mergeCell ref="F84:F85"/>
    <mergeCell ref="G84:G85"/>
    <mergeCell ref="H84:H85"/>
    <mergeCell ref="I84:I85"/>
  </mergeCells>
  <conditionalFormatting sqref="D9:I10">
    <cfRule type="containsText" dxfId="257" priority="5" operator="containsText" text="ntitulé">
      <formula>NOT(ISERROR(SEARCH("ntitulé",D9)))</formula>
    </cfRule>
    <cfRule type="containsBlanks" dxfId="256" priority="6">
      <formula>LEN(TRIM(D9))=0</formula>
    </cfRule>
  </conditionalFormatting>
  <conditionalFormatting sqref="J9:J12">
    <cfRule type="containsText" dxfId="255" priority="3" operator="containsText" text="ntitulé">
      <formula>NOT(ISERROR(SEARCH("ntitulé",J9)))</formula>
    </cfRule>
    <cfRule type="containsBlanks" dxfId="254" priority="4">
      <formula>LEN(TRIM(J9))=0</formula>
    </cfRule>
  </conditionalFormatting>
  <conditionalFormatting sqref="L9:L12">
    <cfRule type="containsText" dxfId="253" priority="1" operator="containsText" text="ntitulé">
      <formula>NOT(ISERROR(SEARCH("ntitulé",L9)))</formula>
    </cfRule>
    <cfRule type="containsBlanks" dxfId="252" priority="2">
      <formula>LEN(TRIM(L9))=0</formula>
    </cfRule>
  </conditionalFormatting>
  <pageMargins left="0.7" right="0.7" top="0.75" bottom="0.75" header="0.3" footer="0.3"/>
  <pageSetup paperSize="9"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F9058-5EDF-437C-B20E-6929FDAB47C2}">
  <sheetPr>
    <tabColor theme="0" tint="-4.9989318521683403E-2"/>
  </sheetPr>
  <dimension ref="A3:L123"/>
  <sheetViews>
    <sheetView showGridLines="0" zoomScaleNormal="100" workbookViewId="0">
      <selection activeCell="A3" sqref="A3"/>
    </sheetView>
  </sheetViews>
  <sheetFormatPr baseColWidth="10" defaultColWidth="8.85546875" defaultRowHeight="15" x14ac:dyDescent="0.3"/>
  <cols>
    <col min="1" max="1" width="50" style="1" customWidth="1"/>
    <col min="2" max="2" width="17.28515625" style="218" customWidth="1"/>
    <col min="3" max="3" width="5.7109375" style="218" customWidth="1"/>
    <col min="4" max="4" width="16.7109375" style="218" customWidth="1"/>
    <col min="5" max="5" width="5.7109375" style="218" customWidth="1"/>
    <col min="6" max="6" width="14.7109375" style="218" customWidth="1"/>
    <col min="7" max="7" width="5.7109375" style="218" customWidth="1"/>
    <col min="8" max="8" width="14.7109375" style="218" customWidth="1"/>
    <col min="9" max="9" width="5.7109375" style="218" customWidth="1"/>
    <col min="10" max="10" width="14.7109375" style="218" customWidth="1"/>
    <col min="11" max="11" width="5.7109375" style="218" customWidth="1"/>
    <col min="12" max="12" width="12.28515625" style="1" customWidth="1"/>
    <col min="13" max="16384" width="8.85546875" style="1"/>
  </cols>
  <sheetData>
    <row r="3" spans="1:12" ht="29.45" customHeight="1" x14ac:dyDescent="0.3">
      <c r="A3" s="35" t="str">
        <f>TAB00!B58&amp;" : "&amp;TAB00!C58</f>
        <v>TAB4.8 : Contrôle des tarifs capacitaires</v>
      </c>
      <c r="B3" s="217"/>
      <c r="C3" s="217"/>
      <c r="D3" s="217"/>
      <c r="E3" s="217"/>
      <c r="F3" s="217"/>
      <c r="G3" s="217"/>
      <c r="H3" s="217"/>
      <c r="I3" s="217"/>
      <c r="J3" s="217"/>
      <c r="K3" s="217"/>
      <c r="L3" s="217"/>
    </row>
    <row r="5" spans="1:12" ht="25.15" customHeight="1" x14ac:dyDescent="0.35">
      <c r="A5" s="538" t="s">
        <v>389</v>
      </c>
      <c r="B5" s="538"/>
      <c r="C5" s="538"/>
      <c r="D5" s="538"/>
      <c r="E5" s="538"/>
      <c r="F5" s="538"/>
      <c r="G5" s="538"/>
      <c r="H5" s="538"/>
      <c r="I5" s="538"/>
      <c r="J5" s="538"/>
      <c r="K5" s="538"/>
      <c r="L5" s="538"/>
    </row>
    <row r="6" spans="1:12" x14ac:dyDescent="0.3">
      <c r="K6" s="1"/>
    </row>
    <row r="7" spans="1:12" x14ac:dyDescent="0.3">
      <c r="B7" s="542" t="s">
        <v>5</v>
      </c>
      <c r="C7" s="543"/>
      <c r="D7" s="542" t="s">
        <v>6</v>
      </c>
      <c r="E7" s="543"/>
      <c r="F7" s="542" t="s">
        <v>7</v>
      </c>
      <c r="G7" s="543"/>
      <c r="H7" s="542" t="s">
        <v>8</v>
      </c>
      <c r="I7" s="544"/>
      <c r="J7" s="539" t="s">
        <v>19</v>
      </c>
      <c r="K7" s="540"/>
    </row>
    <row r="8" spans="1:12" x14ac:dyDescent="0.3">
      <c r="B8" s="395" t="s">
        <v>9</v>
      </c>
      <c r="C8" s="395" t="s">
        <v>10</v>
      </c>
      <c r="D8" s="395" t="s">
        <v>9</v>
      </c>
      <c r="E8" s="395" t="s">
        <v>10</v>
      </c>
      <c r="F8" s="395" t="s">
        <v>9</v>
      </c>
      <c r="G8" s="395" t="s">
        <v>10</v>
      </c>
      <c r="H8" s="395" t="s">
        <v>9</v>
      </c>
      <c r="I8" s="18" t="s">
        <v>10</v>
      </c>
      <c r="J8" s="395" t="s">
        <v>9</v>
      </c>
      <c r="K8" s="395" t="s">
        <v>10</v>
      </c>
    </row>
    <row r="9" spans="1:12" s="6" customFormat="1" ht="14.45" customHeight="1" x14ac:dyDescent="0.3">
      <c r="A9" s="51" t="s">
        <v>243</v>
      </c>
      <c r="B9" s="15">
        <f>'TAB2'!D18</f>
        <v>0</v>
      </c>
      <c r="C9" s="419">
        <f>'TAB2'!E18</f>
        <v>0</v>
      </c>
      <c r="D9" s="15">
        <f>'TAB2'!F18</f>
        <v>0</v>
      </c>
      <c r="E9" s="419">
        <f>'TAB2'!G18</f>
        <v>0</v>
      </c>
      <c r="F9" s="15">
        <f>'TAB2'!H18</f>
        <v>0</v>
      </c>
      <c r="G9" s="419">
        <f>'TAB2'!I18</f>
        <v>0</v>
      </c>
      <c r="H9" s="15">
        <f>'TAB2'!J18</f>
        <v>0</v>
      </c>
      <c r="I9" s="419">
        <f>'TAB2'!K18</f>
        <v>0</v>
      </c>
      <c r="J9" s="15">
        <f>'TAB2'!B18</f>
        <v>0</v>
      </c>
      <c r="K9" s="419">
        <f>'TAB2'!C18</f>
        <v>0</v>
      </c>
    </row>
    <row r="10" spans="1:12" x14ac:dyDescent="0.3">
      <c r="A10" s="431" t="s">
        <v>402</v>
      </c>
      <c r="B10" s="136"/>
      <c r="C10" s="421">
        <f>IFERROR(B10/B9,0)</f>
        <v>0</v>
      </c>
      <c r="D10" s="136"/>
      <c r="E10" s="421">
        <f>IFERROR(D10/D9,0)</f>
        <v>0</v>
      </c>
      <c r="F10" s="136"/>
      <c r="G10" s="421">
        <f>IFERROR(F10/F9,0)</f>
        <v>0</v>
      </c>
      <c r="H10" s="136"/>
      <c r="I10" s="421">
        <f>IFERROR(H10/H9,0)</f>
        <v>0</v>
      </c>
      <c r="J10" s="136"/>
      <c r="K10" s="421">
        <f>IFERROR(J10/J9,0)</f>
        <v>0</v>
      </c>
    </row>
    <row r="11" spans="1:12" x14ac:dyDescent="0.3">
      <c r="A11" s="432" t="s">
        <v>403</v>
      </c>
      <c r="B11" s="10">
        <f>50%*B10</f>
        <v>0</v>
      </c>
      <c r="D11" s="10">
        <f>50%*D10</f>
        <v>0</v>
      </c>
      <c r="F11" s="10">
        <f>50%*F10</f>
        <v>0</v>
      </c>
      <c r="H11" s="10">
        <f>50%*H10</f>
        <v>0</v>
      </c>
      <c r="J11" s="10">
        <f>50%*J10</f>
        <v>0</v>
      </c>
      <c r="K11" s="1"/>
    </row>
    <row r="12" spans="1:12" x14ac:dyDescent="0.3">
      <c r="A12" s="432" t="s">
        <v>404</v>
      </c>
      <c r="B12" s="10">
        <f>50%*B10</f>
        <v>0</v>
      </c>
      <c r="D12" s="10">
        <f>50%*D10</f>
        <v>0</v>
      </c>
      <c r="F12" s="10">
        <f>50%*F10</f>
        <v>0</v>
      </c>
      <c r="H12" s="10">
        <f>50%*H10</f>
        <v>0</v>
      </c>
      <c r="J12" s="10">
        <f>50%*J10</f>
        <v>0</v>
      </c>
      <c r="K12" s="1"/>
    </row>
    <row r="13" spans="1:12" x14ac:dyDescent="0.3">
      <c r="A13" s="420" t="s">
        <v>405</v>
      </c>
      <c r="B13" s="218">
        <f>IFERROR(B11/'TAB3.1'!$D$74/12,0)</f>
        <v>0</v>
      </c>
      <c r="D13" s="218">
        <f>IFERROR(D11/'TAB3.1'!$D$76/12,0)</f>
        <v>0</v>
      </c>
      <c r="F13" s="218">
        <f>IFERROR(F11/'TAB3.1'!$D$78/12,0)</f>
        <v>0</v>
      </c>
      <c r="H13" s="218">
        <f>IFERROR(H11/'TAB3.1'!$D$80/12,0)</f>
        <v>0</v>
      </c>
      <c r="K13" s="1"/>
    </row>
    <row r="14" spans="1:12" x14ac:dyDescent="0.3">
      <c r="A14" s="420"/>
      <c r="B14" s="218">
        <f>IFERROR(B12/'TAB3.1'!$D$75/12,0)</f>
        <v>0</v>
      </c>
      <c r="D14" s="218">
        <f>IFERROR(D12/'TAB3.1'!$D$77/12,0)</f>
        <v>0</v>
      </c>
      <c r="F14" s="218">
        <f>IFERROR(F12/'TAB3.1'!$D$79/12,0)</f>
        <v>0</v>
      </c>
      <c r="H14" s="218">
        <f>IFERROR(H12/'TAB3.1'!$D$81/12,0)</f>
        <v>0</v>
      </c>
      <c r="K14" s="1"/>
    </row>
    <row r="15" spans="1:12" x14ac:dyDescent="0.3">
      <c r="A15" s="420" t="s">
        <v>441</v>
      </c>
      <c r="B15" s="218">
        <f>B13*SUM('TAB3.1.1'!$D$8:$D$19)</f>
        <v>0</v>
      </c>
      <c r="D15" s="218">
        <f>D13*SUM('TAB3.1.1'!$D$32:$D$43)</f>
        <v>0</v>
      </c>
      <c r="F15" s="218">
        <f>F13*SUM('TAB3.1.1'!$D$56:$D$67)</f>
        <v>0</v>
      </c>
      <c r="H15" s="218">
        <f>H13*SUM('TAB3.1.1'!$D$80:$D$91)</f>
        <v>0</v>
      </c>
      <c r="J15" s="218">
        <f>SUM(B15,D15,F15,H15)</f>
        <v>0</v>
      </c>
      <c r="K15" s="433">
        <f>IFERROR(J15/J17,0)</f>
        <v>0</v>
      </c>
    </row>
    <row r="16" spans="1:12" x14ac:dyDescent="0.3">
      <c r="A16" s="420" t="s">
        <v>442</v>
      </c>
      <c r="B16" s="218">
        <f>B14*SUM('TAB3.1.1'!$D$20:$D$31)</f>
        <v>0</v>
      </c>
      <c r="D16" s="218">
        <f>D14*SUM('TAB3.1.1'!$D$44:$D$55)</f>
        <v>0</v>
      </c>
      <c r="F16" s="218">
        <f>F14*SUM('TAB3.1.1'!$D$68:$D$79)</f>
        <v>0</v>
      </c>
      <c r="H16" s="218">
        <f>H14*SUM('TAB3.1.1'!$D$92:$D$103)</f>
        <v>0</v>
      </c>
      <c r="J16" s="218">
        <f>SUM(B16,D16,F16,H16)</f>
        <v>0</v>
      </c>
      <c r="K16" s="433">
        <f>IFERROR(J16/J17,0)</f>
        <v>0</v>
      </c>
    </row>
    <row r="17" spans="1:12" x14ac:dyDescent="0.3">
      <c r="A17" s="434" t="s">
        <v>443</v>
      </c>
      <c r="J17" s="435">
        <f>J15+J16</f>
        <v>0</v>
      </c>
      <c r="K17" s="1"/>
      <c r="L17" s="218">
        <f>J17-J10</f>
        <v>0</v>
      </c>
    </row>
    <row r="18" spans="1:12" x14ac:dyDescent="0.3">
      <c r="A18" s="420" t="s">
        <v>444</v>
      </c>
      <c r="B18" s="218">
        <f>IFERROR(B11/(B15+B16),0)</f>
        <v>0</v>
      </c>
      <c r="D18" s="218">
        <f>IFERROR(D11/(D15+D16),0)</f>
        <v>0</v>
      </c>
      <c r="F18" s="218">
        <f>IFERROR(F11/(F15+F16),0)</f>
        <v>0</v>
      </c>
      <c r="H18" s="218">
        <f>IFERROR(H11/(H15+H16),0)</f>
        <v>0</v>
      </c>
      <c r="K18" s="1"/>
    </row>
    <row r="19" spans="1:12" x14ac:dyDescent="0.3">
      <c r="K19" s="1"/>
    </row>
    <row r="20" spans="1:12" x14ac:dyDescent="0.3">
      <c r="A20" s="420" t="s">
        <v>445</v>
      </c>
      <c r="B20" s="218">
        <f>IFERROR(B13*B$18,0)</f>
        <v>0</v>
      </c>
      <c r="D20" s="218">
        <f>IFERROR(D13*D$18,0)</f>
        <v>0</v>
      </c>
      <c r="F20" s="218">
        <f>IFERROR(F13*F$18,0)</f>
        <v>0</v>
      </c>
      <c r="H20" s="218">
        <f>IFERROR(H13*H$18,0)</f>
        <v>0</v>
      </c>
      <c r="K20" s="1"/>
    </row>
    <row r="21" spans="1:12" x14ac:dyDescent="0.3">
      <c r="A21" s="420" t="s">
        <v>446</v>
      </c>
      <c r="B21" s="218">
        <f>IFERROR(B14*B$18,0)</f>
        <v>0</v>
      </c>
      <c r="D21" s="218">
        <f>IFERROR(D14*D$18,0)</f>
        <v>0</v>
      </c>
      <c r="F21" s="218">
        <f>IFERROR(F14*F$18,0)</f>
        <v>0</v>
      </c>
      <c r="H21" s="218">
        <f>IFERROR(H14*H$18,0)</f>
        <v>0</v>
      </c>
      <c r="K21" s="1"/>
    </row>
    <row r="22" spans="1:12" x14ac:dyDescent="0.3">
      <c r="A22" s="420" t="s">
        <v>447</v>
      </c>
      <c r="B22" s="218">
        <f>B20*SUM('TAB3.1.1'!$D$8:$D$19)</f>
        <v>0</v>
      </c>
      <c r="D22" s="218">
        <f>D20*SUM('TAB3.1.1'!$D$32:$D$43)</f>
        <v>0</v>
      </c>
      <c r="F22" s="218">
        <f>F20*SUM('TAB3.1.1'!$D$56:$D$67)</f>
        <v>0</v>
      </c>
      <c r="H22" s="218">
        <f>H20*SUM('TAB3.1.1'!$D$80:$D$91)</f>
        <v>0</v>
      </c>
      <c r="J22" s="218">
        <f>SUM(B22,D22,F22,H22)</f>
        <v>0</v>
      </c>
      <c r="K22" s="433">
        <f>IFERROR(J22/J24,0)</f>
        <v>0</v>
      </c>
    </row>
    <row r="23" spans="1:12" x14ac:dyDescent="0.3">
      <c r="A23" s="420" t="s">
        <v>448</v>
      </c>
      <c r="B23" s="218">
        <f>B21*SUM('TAB3.1.1'!$D$20:$D$31)</f>
        <v>0</v>
      </c>
      <c r="D23" s="218">
        <f>D21*SUM('TAB3.1.1'!$D$44:$D$55)</f>
        <v>0</v>
      </c>
      <c r="F23" s="218">
        <f>F21*SUM('TAB3.1.1'!$D$68:$D$79)</f>
        <v>0</v>
      </c>
      <c r="H23" s="218">
        <f>H21*SUM('TAB3.1.1'!$D$92:$D$103)</f>
        <v>0</v>
      </c>
      <c r="J23" s="218">
        <f>SUM(B23,D23,F23,H23)</f>
        <v>0</v>
      </c>
      <c r="K23" s="433">
        <f>IFERROR(J23/J24,0)</f>
        <v>0</v>
      </c>
    </row>
    <row r="24" spans="1:12" x14ac:dyDescent="0.3">
      <c r="A24" s="434" t="s">
        <v>449</v>
      </c>
      <c r="J24" s="435">
        <f>J22+J23</f>
        <v>0</v>
      </c>
      <c r="K24" s="1"/>
      <c r="L24" s="218">
        <f>J24-J17</f>
        <v>0</v>
      </c>
    </row>
    <row r="25" spans="1:12" x14ac:dyDescent="0.3">
      <c r="K25" s="1"/>
    </row>
    <row r="26" spans="1:12" x14ac:dyDescent="0.3">
      <c r="A26" s="437" t="s">
        <v>450</v>
      </c>
      <c r="B26" s="218">
        <f>'TAB4.1.2'!D10</f>
        <v>0</v>
      </c>
      <c r="C26" s="421">
        <f>IFERROR((B26-B22)/B22,0)</f>
        <v>0</v>
      </c>
      <c r="D26" s="218">
        <f>'TAB4.1.2'!G10</f>
        <v>0</v>
      </c>
      <c r="E26" s="421">
        <f>IFERROR((D26-D22)/D22,0)</f>
        <v>0</v>
      </c>
      <c r="F26" s="218">
        <f>'TAB4.1.2'!J10</f>
        <v>0</v>
      </c>
      <c r="G26" s="421">
        <f>IFERROR((F26-F22)/F22,0)</f>
        <v>0</v>
      </c>
      <c r="H26" s="218">
        <f>'TAB4.1.2'!M10</f>
        <v>0</v>
      </c>
      <c r="I26" s="421">
        <f>IFERROR((H26-H22)/H22,0)</f>
        <v>0</v>
      </c>
      <c r="K26" s="1"/>
    </row>
    <row r="27" spans="1:12" x14ac:dyDescent="0.3">
      <c r="A27" s="437" t="s">
        <v>451</v>
      </c>
      <c r="B27" s="218">
        <f>'TAB4.1.2'!D11</f>
        <v>0</v>
      </c>
      <c r="C27" s="421">
        <f>IFERROR((B27-B23)/B23,0)</f>
        <v>0</v>
      </c>
      <c r="D27" s="218">
        <f>'TAB4.1.2'!G11</f>
        <v>0</v>
      </c>
      <c r="E27" s="421">
        <f>IFERROR((D27-D23)/D23,0)</f>
        <v>0</v>
      </c>
      <c r="F27" s="218">
        <f>'TAB4.1.2'!J11</f>
        <v>0</v>
      </c>
      <c r="G27" s="421">
        <f>IFERROR((F27-F23)/F23,0)</f>
        <v>0</v>
      </c>
      <c r="H27" s="218">
        <f>'TAB4.1.2'!M11</f>
        <v>0</v>
      </c>
      <c r="I27" s="421">
        <f>IFERROR((H27-H23)/H23,0)</f>
        <v>0</v>
      </c>
      <c r="K27" s="1"/>
    </row>
    <row r="28" spans="1:12" x14ac:dyDescent="0.3">
      <c r="A28" s="436"/>
      <c r="K28" s="1"/>
    </row>
    <row r="29" spans="1:12" ht="25.15" customHeight="1" x14ac:dyDescent="0.35">
      <c r="A29" s="538" t="s">
        <v>395</v>
      </c>
      <c r="B29" s="538"/>
      <c r="C29" s="538"/>
      <c r="D29" s="538"/>
      <c r="E29" s="538"/>
      <c r="F29" s="538"/>
      <c r="G29" s="538"/>
      <c r="H29" s="538"/>
      <c r="I29" s="538"/>
      <c r="J29" s="538"/>
      <c r="K29" s="538"/>
      <c r="L29" s="538"/>
    </row>
    <row r="30" spans="1:12" x14ac:dyDescent="0.3">
      <c r="K30" s="1"/>
    </row>
    <row r="31" spans="1:12" x14ac:dyDescent="0.3">
      <c r="B31" s="542" t="s">
        <v>5</v>
      </c>
      <c r="C31" s="543"/>
      <c r="D31" s="542" t="s">
        <v>6</v>
      </c>
      <c r="E31" s="543"/>
      <c r="F31" s="542" t="s">
        <v>7</v>
      </c>
      <c r="G31" s="543"/>
      <c r="H31" s="542" t="s">
        <v>8</v>
      </c>
      <c r="I31" s="544"/>
      <c r="J31" s="539" t="s">
        <v>19</v>
      </c>
      <c r="K31" s="540"/>
    </row>
    <row r="32" spans="1:12" x14ac:dyDescent="0.3">
      <c r="B32" s="399" t="s">
        <v>9</v>
      </c>
      <c r="C32" s="399" t="s">
        <v>10</v>
      </c>
      <c r="D32" s="399" t="s">
        <v>9</v>
      </c>
      <c r="E32" s="399" t="s">
        <v>10</v>
      </c>
      <c r="F32" s="399" t="s">
        <v>9</v>
      </c>
      <c r="G32" s="399" t="s">
        <v>10</v>
      </c>
      <c r="H32" s="399" t="s">
        <v>9</v>
      </c>
      <c r="I32" s="18" t="s">
        <v>10</v>
      </c>
      <c r="J32" s="399" t="s">
        <v>9</v>
      </c>
      <c r="K32" s="399" t="s">
        <v>10</v>
      </c>
    </row>
    <row r="33" spans="1:12" s="6" customFormat="1" ht="14.45" customHeight="1" x14ac:dyDescent="0.3">
      <c r="A33" s="51" t="s">
        <v>243</v>
      </c>
      <c r="B33" s="15">
        <f>'TAB2'!D33</f>
        <v>0</v>
      </c>
      <c r="C33" s="419">
        <f>'TAB2'!E33</f>
        <v>0</v>
      </c>
      <c r="D33" s="15">
        <f>'TAB2'!F33</f>
        <v>0</v>
      </c>
      <c r="E33" s="419">
        <f>'TAB2'!G33</f>
        <v>0</v>
      </c>
      <c r="F33" s="15">
        <f>'TAB2'!H33</f>
        <v>0</v>
      </c>
      <c r="G33" s="419">
        <f>'TAB2'!I33</f>
        <v>0</v>
      </c>
      <c r="H33" s="15">
        <f>'TAB2'!J33</f>
        <v>0</v>
      </c>
      <c r="I33" s="419">
        <f>'TAB2'!K33</f>
        <v>0</v>
      </c>
      <c r="J33" s="15">
        <f>'TAB2'!B33</f>
        <v>0</v>
      </c>
      <c r="K33" s="419">
        <f>'TAB2'!C33</f>
        <v>0</v>
      </c>
    </row>
    <row r="34" spans="1:12" x14ac:dyDescent="0.3">
      <c r="A34" s="431" t="s">
        <v>402</v>
      </c>
      <c r="B34" s="136"/>
      <c r="C34" s="421">
        <f>IFERROR(B34/B33,0)</f>
        <v>0</v>
      </c>
      <c r="D34" s="136"/>
      <c r="E34" s="421">
        <f>IFERROR(D34/D33,0)</f>
        <v>0</v>
      </c>
      <c r="F34" s="136"/>
      <c r="G34" s="421">
        <f>IFERROR(F34/F33,0)</f>
        <v>0</v>
      </c>
      <c r="H34" s="136"/>
      <c r="I34" s="421">
        <f>IFERROR(H34/H33,0)</f>
        <v>0</v>
      </c>
      <c r="J34" s="136"/>
      <c r="K34" s="421">
        <f>IFERROR(J34/J33,0)</f>
        <v>0</v>
      </c>
    </row>
    <row r="35" spans="1:12" x14ac:dyDescent="0.3">
      <c r="A35" s="432" t="s">
        <v>403</v>
      </c>
      <c r="B35" s="10">
        <f>50%*B34</f>
        <v>0</v>
      </c>
      <c r="D35" s="10">
        <f>50%*D34</f>
        <v>0</v>
      </c>
      <c r="F35" s="10">
        <f>50%*F34</f>
        <v>0</v>
      </c>
      <c r="H35" s="10">
        <f>50%*H34</f>
        <v>0</v>
      </c>
      <c r="J35" s="10">
        <f>50%*J34</f>
        <v>0</v>
      </c>
      <c r="K35" s="1"/>
    </row>
    <row r="36" spans="1:12" x14ac:dyDescent="0.3">
      <c r="A36" s="432" t="s">
        <v>404</v>
      </c>
      <c r="B36" s="10">
        <f>50%*B34</f>
        <v>0</v>
      </c>
      <c r="D36" s="10">
        <f>50%*D34</f>
        <v>0</v>
      </c>
      <c r="F36" s="10">
        <f>50%*F34</f>
        <v>0</v>
      </c>
      <c r="H36" s="10">
        <f>50%*H34</f>
        <v>0</v>
      </c>
      <c r="J36" s="10">
        <f>50%*J34</f>
        <v>0</v>
      </c>
      <c r="K36" s="1"/>
    </row>
    <row r="37" spans="1:12" x14ac:dyDescent="0.3">
      <c r="A37" s="420" t="s">
        <v>405</v>
      </c>
      <c r="B37" s="218">
        <f>IFERROR(B35/'TAB3.1'!$E$74/12,0)</f>
        <v>0</v>
      </c>
      <c r="D37" s="218">
        <f>IFERROR(D35/'TAB3.1'!$E$76/12,0)</f>
        <v>0</v>
      </c>
      <c r="F37" s="218">
        <f>IFERROR(F35/'TAB3.1'!$E$78/12,0)</f>
        <v>0</v>
      </c>
      <c r="H37" s="218">
        <f>IFERROR(H35/'TAB3.1'!$E$80/12,0)</f>
        <v>0</v>
      </c>
      <c r="K37" s="1"/>
    </row>
    <row r="38" spans="1:12" x14ac:dyDescent="0.3">
      <c r="A38" s="420" t="s">
        <v>406</v>
      </c>
      <c r="B38" s="218">
        <f>IFERROR(B36/'TAB3.1'!$E$75/12,0)</f>
        <v>0</v>
      </c>
      <c r="D38" s="218">
        <f>IFERROR(D36/'TAB3.1'!$E$77/12,0)</f>
        <v>0</v>
      </c>
      <c r="F38" s="218">
        <f>IFERROR(F36/'TAB3.1'!$E$79/12,0)</f>
        <v>0</v>
      </c>
      <c r="H38" s="218">
        <f>IFERROR(H36/'TAB3.1'!$E$81/12,0)</f>
        <v>0</v>
      </c>
      <c r="K38" s="1"/>
    </row>
    <row r="39" spans="1:12" x14ac:dyDescent="0.3">
      <c r="A39" s="420" t="s">
        <v>441</v>
      </c>
      <c r="B39" s="218">
        <f>B37*SUM('TAB3.1.1'!$E$8:$E$19)</f>
        <v>0</v>
      </c>
      <c r="D39" s="218">
        <f>D37*SUM('TAB3.1.1'!$E$32:$E$43)</f>
        <v>0</v>
      </c>
      <c r="F39" s="218">
        <f>F37*SUM('TAB3.1.1'!$E$56:$E$67)</f>
        <v>0</v>
      </c>
      <c r="H39" s="218">
        <f>H37*SUM('TAB3.1.1'!$E$80:$E$91)</f>
        <v>0</v>
      </c>
      <c r="J39" s="218">
        <f>SUM(B39,D39,F39,H39)</f>
        <v>0</v>
      </c>
      <c r="K39" s="433">
        <f>IFERROR(J39/J41,0)</f>
        <v>0</v>
      </c>
    </row>
    <row r="40" spans="1:12" x14ac:dyDescent="0.3">
      <c r="A40" s="420" t="s">
        <v>442</v>
      </c>
      <c r="B40" s="218">
        <f>B38*SUM('TAB3.1.1'!$E$20:$E$31)</f>
        <v>0</v>
      </c>
      <c r="D40" s="218">
        <f>D38*SUM('TAB3.1.1'!$E$44:$E$55)</f>
        <v>0</v>
      </c>
      <c r="F40" s="218">
        <f>F38*SUM('TAB3.1.1'!$E$68:$E$79)</f>
        <v>0</v>
      </c>
      <c r="H40" s="218">
        <f>H38*SUM('TAB3.1.1'!$E$92:$E$103)</f>
        <v>0</v>
      </c>
      <c r="J40" s="218">
        <f>SUM(B40,D40,F40,H40)</f>
        <v>0</v>
      </c>
      <c r="K40" s="433">
        <f>IFERROR(J40/J41,0)</f>
        <v>0</v>
      </c>
    </row>
    <row r="41" spans="1:12" x14ac:dyDescent="0.3">
      <c r="A41" s="434" t="s">
        <v>443</v>
      </c>
      <c r="J41" s="435">
        <f>J39+J40</f>
        <v>0</v>
      </c>
      <c r="K41" s="1"/>
      <c r="L41" s="218">
        <f>J41-J34</f>
        <v>0</v>
      </c>
    </row>
    <row r="42" spans="1:12" x14ac:dyDescent="0.3">
      <c r="A42" s="420" t="s">
        <v>444</v>
      </c>
      <c r="B42" s="218">
        <f>IFERROR(B35/(B39+B40),0)</f>
        <v>0</v>
      </c>
      <c r="D42" s="218">
        <f>IFERROR(D35/(D39+D40),0)</f>
        <v>0</v>
      </c>
      <c r="F42" s="218">
        <f>IFERROR(F35/(F39+F40),0)</f>
        <v>0</v>
      </c>
      <c r="H42" s="218">
        <f>IFERROR(H35/(H39+H40),0)</f>
        <v>0</v>
      </c>
      <c r="K42" s="1"/>
    </row>
    <row r="43" spans="1:12" x14ac:dyDescent="0.3">
      <c r="K43" s="1"/>
    </row>
    <row r="44" spans="1:12" x14ac:dyDescent="0.3">
      <c r="A44" s="420" t="s">
        <v>445</v>
      </c>
      <c r="B44" s="218">
        <f>IFERROR(B37*B$18,0)</f>
        <v>0</v>
      </c>
      <c r="D44" s="218">
        <f>IFERROR(D37*D$18,0)</f>
        <v>0</v>
      </c>
      <c r="F44" s="218">
        <f>IFERROR(F37*F$18,0)</f>
        <v>0</v>
      </c>
      <c r="H44" s="218">
        <f>IFERROR(H37*H$18,0)</f>
        <v>0</v>
      </c>
      <c r="K44" s="1"/>
    </row>
    <row r="45" spans="1:12" x14ac:dyDescent="0.3">
      <c r="A45" s="420" t="s">
        <v>446</v>
      </c>
      <c r="B45" s="218">
        <f>IFERROR(B38*B$18,0)</f>
        <v>0</v>
      </c>
      <c r="D45" s="218">
        <f>IFERROR(D38*D$18,0)</f>
        <v>0</v>
      </c>
      <c r="F45" s="218">
        <f>IFERROR(F38*F$18,0)</f>
        <v>0</v>
      </c>
      <c r="H45" s="218">
        <f>IFERROR(H38*H$18,0)</f>
        <v>0</v>
      </c>
      <c r="K45" s="1"/>
    </row>
    <row r="46" spans="1:12" x14ac:dyDescent="0.3">
      <c r="A46" s="420" t="s">
        <v>447</v>
      </c>
      <c r="B46" s="218">
        <f>B44*SUM('TAB3.1.1'!$E$8:$E$19)</f>
        <v>0</v>
      </c>
      <c r="D46" s="218">
        <f>D44*SUM('TAB3.1.1'!$E$32:$E$43)</f>
        <v>0</v>
      </c>
      <c r="F46" s="218">
        <f>F44*SUM('TAB3.1.1'!$E$56:$E$67)</f>
        <v>0</v>
      </c>
      <c r="H46" s="218">
        <f>H44*SUM('TAB3.1.1'!$E$80:$E$91)</f>
        <v>0</v>
      </c>
      <c r="J46" s="218">
        <f>SUM(B46,D46,F46,H46)</f>
        <v>0</v>
      </c>
      <c r="K46" s="433">
        <f>IFERROR(J46/J48,0)</f>
        <v>0</v>
      </c>
    </row>
    <row r="47" spans="1:12" x14ac:dyDescent="0.3">
      <c r="A47" s="420" t="s">
        <v>448</v>
      </c>
      <c r="B47" s="218">
        <f>B45*SUM('TAB3.1.1'!$E$20:$E$31)</f>
        <v>0</v>
      </c>
      <c r="D47" s="218">
        <f>D45*SUM('TAB3.1.1'!$E$44:$E$55)</f>
        <v>0</v>
      </c>
      <c r="F47" s="218">
        <f>F45*SUM('TAB3.1.1'!$E$68:$E$79)</f>
        <v>0</v>
      </c>
      <c r="H47" s="218">
        <f>H45*SUM('TAB3.1.1'!$E$92:$E$103)</f>
        <v>0</v>
      </c>
      <c r="J47" s="218">
        <f>SUM(B47,D47,F47,H47)</f>
        <v>0</v>
      </c>
      <c r="K47" s="433">
        <f>IFERROR(J47/J48,0)</f>
        <v>0</v>
      </c>
    </row>
    <row r="48" spans="1:12" x14ac:dyDescent="0.3">
      <c r="A48" s="434" t="s">
        <v>449</v>
      </c>
      <c r="J48" s="435">
        <f>J46+J47</f>
        <v>0</v>
      </c>
      <c r="K48" s="1"/>
      <c r="L48" s="218">
        <f>J48-J41</f>
        <v>0</v>
      </c>
    </row>
    <row r="49" spans="1:12" x14ac:dyDescent="0.3">
      <c r="K49" s="1"/>
    </row>
    <row r="50" spans="1:12" x14ac:dyDescent="0.3">
      <c r="A50" s="437" t="s">
        <v>450</v>
      </c>
      <c r="B50" s="218">
        <f>'TAB4.2.2'!D34</f>
        <v>0</v>
      </c>
      <c r="C50" s="421">
        <f>IFERROR((B50-B46)/B46,0)</f>
        <v>0</v>
      </c>
      <c r="D50" s="218">
        <f>'TAB4.2.2'!G34</f>
        <v>0</v>
      </c>
      <c r="E50" s="421">
        <f>IFERROR((D50-D46)/D46,0)</f>
        <v>0</v>
      </c>
      <c r="F50" s="218">
        <f>'TAB4.2.2'!J34</f>
        <v>0</v>
      </c>
      <c r="G50" s="421">
        <f>IFERROR((F50-F46)/F46,0)</f>
        <v>0</v>
      </c>
      <c r="H50" s="218">
        <f>'TAB4.2.2'!M34</f>
        <v>0</v>
      </c>
      <c r="I50" s="421">
        <f>IFERROR((H50-H46)/H46,0)</f>
        <v>0</v>
      </c>
      <c r="K50" s="1"/>
    </row>
    <row r="51" spans="1:12" x14ac:dyDescent="0.3">
      <c r="A51" s="437" t="s">
        <v>451</v>
      </c>
      <c r="B51" s="218">
        <f>'TAB4.2.2'!D35</f>
        <v>0</v>
      </c>
      <c r="C51" s="421">
        <f>IFERROR((B51-B47)/B47,0)</f>
        <v>0</v>
      </c>
      <c r="D51" s="218">
        <f>'TAB4.2.2'!G35</f>
        <v>0</v>
      </c>
      <c r="E51" s="421">
        <f>IFERROR((D51-D47)/D47,0)</f>
        <v>0</v>
      </c>
      <c r="F51" s="218">
        <f>'TAB4.2.2'!J35</f>
        <v>0</v>
      </c>
      <c r="G51" s="421">
        <f>IFERROR((F51-F47)/F47,0)</f>
        <v>0</v>
      </c>
      <c r="H51" s="218">
        <f>'TAB4.2.2'!M35</f>
        <v>0</v>
      </c>
      <c r="I51" s="421">
        <f>IFERROR((H51-H47)/H47,0)</f>
        <v>0</v>
      </c>
      <c r="K51" s="1"/>
    </row>
    <row r="53" spans="1:12" ht="25.15" customHeight="1" x14ac:dyDescent="0.35">
      <c r="A53" s="538" t="s">
        <v>398</v>
      </c>
      <c r="B53" s="538"/>
      <c r="C53" s="538"/>
      <c r="D53" s="538"/>
      <c r="E53" s="538"/>
      <c r="F53" s="538"/>
      <c r="G53" s="538"/>
      <c r="H53" s="538"/>
      <c r="I53" s="538"/>
      <c r="J53" s="538"/>
      <c r="K53" s="538"/>
      <c r="L53" s="538"/>
    </row>
    <row r="54" spans="1:12" x14ac:dyDescent="0.3">
      <c r="K54" s="1"/>
    </row>
    <row r="55" spans="1:12" x14ac:dyDescent="0.3">
      <c r="B55" s="542" t="s">
        <v>5</v>
      </c>
      <c r="C55" s="543"/>
      <c r="D55" s="542" t="s">
        <v>6</v>
      </c>
      <c r="E55" s="543"/>
      <c r="F55" s="542" t="s">
        <v>7</v>
      </c>
      <c r="G55" s="543"/>
      <c r="H55" s="542" t="s">
        <v>8</v>
      </c>
      <c r="I55" s="544"/>
      <c r="J55" s="539" t="s">
        <v>19</v>
      </c>
      <c r="K55" s="540"/>
    </row>
    <row r="56" spans="1:12" x14ac:dyDescent="0.3">
      <c r="B56" s="399" t="s">
        <v>9</v>
      </c>
      <c r="C56" s="399" t="s">
        <v>10</v>
      </c>
      <c r="D56" s="399" t="s">
        <v>9</v>
      </c>
      <c r="E56" s="399" t="s">
        <v>10</v>
      </c>
      <c r="F56" s="399" t="s">
        <v>9</v>
      </c>
      <c r="G56" s="399" t="s">
        <v>10</v>
      </c>
      <c r="H56" s="399" t="s">
        <v>9</v>
      </c>
      <c r="I56" s="18" t="s">
        <v>10</v>
      </c>
      <c r="J56" s="399" t="s">
        <v>9</v>
      </c>
      <c r="K56" s="399" t="s">
        <v>10</v>
      </c>
    </row>
    <row r="57" spans="1:12" s="6" customFormat="1" ht="14.45" customHeight="1" x14ac:dyDescent="0.3">
      <c r="A57" s="51" t="s">
        <v>243</v>
      </c>
      <c r="B57" s="15">
        <f>'TAB2'!D48</f>
        <v>0</v>
      </c>
      <c r="C57" s="419">
        <f>'TAB2'!E48</f>
        <v>0</v>
      </c>
      <c r="D57" s="15">
        <f>'TAB2'!F48</f>
        <v>0</v>
      </c>
      <c r="E57" s="419">
        <f>'TAB2'!G48</f>
        <v>0</v>
      </c>
      <c r="F57" s="15">
        <f>'TAB2'!H48</f>
        <v>0</v>
      </c>
      <c r="G57" s="419">
        <f>'TAB2'!I48</f>
        <v>0</v>
      </c>
      <c r="H57" s="15">
        <f>'TAB2'!J48</f>
        <v>0</v>
      </c>
      <c r="I57" s="419">
        <f>'TAB2'!K48</f>
        <v>0</v>
      </c>
      <c r="J57" s="15">
        <f>'TAB2'!B48</f>
        <v>0</v>
      </c>
      <c r="K57" s="419">
        <f>'TAB2'!C48</f>
        <v>0</v>
      </c>
    </row>
    <row r="58" spans="1:12" x14ac:dyDescent="0.3">
      <c r="A58" s="431" t="s">
        <v>402</v>
      </c>
      <c r="B58" s="136"/>
      <c r="C58" s="421">
        <f>IFERROR(B58/B57,0)</f>
        <v>0</v>
      </c>
      <c r="D58" s="136"/>
      <c r="E58" s="421">
        <f>IFERROR(D58/D57,0)</f>
        <v>0</v>
      </c>
      <c r="F58" s="136"/>
      <c r="G58" s="421">
        <f>IFERROR(F58/F57,0)</f>
        <v>0</v>
      </c>
      <c r="H58" s="136"/>
      <c r="I58" s="421">
        <f>IFERROR(H58/H57,0)</f>
        <v>0</v>
      </c>
      <c r="J58" s="136"/>
      <c r="K58" s="421">
        <f>IFERROR(J58/J57,0)</f>
        <v>0</v>
      </c>
    </row>
    <row r="59" spans="1:12" x14ac:dyDescent="0.3">
      <c r="A59" s="432" t="s">
        <v>403</v>
      </c>
      <c r="B59" s="10">
        <f>50%*B58</f>
        <v>0</v>
      </c>
      <c r="D59" s="10">
        <f>50%*D58</f>
        <v>0</v>
      </c>
      <c r="F59" s="10">
        <f>50%*F58</f>
        <v>0</v>
      </c>
      <c r="H59" s="10">
        <f>50%*H58</f>
        <v>0</v>
      </c>
      <c r="J59" s="10">
        <f>50%*J58</f>
        <v>0</v>
      </c>
      <c r="K59" s="1"/>
    </row>
    <row r="60" spans="1:12" x14ac:dyDescent="0.3">
      <c r="A60" s="432" t="s">
        <v>404</v>
      </c>
      <c r="B60" s="10">
        <f>50%*B58</f>
        <v>0</v>
      </c>
      <c r="D60" s="10">
        <f>50%*D58</f>
        <v>0</v>
      </c>
      <c r="F60" s="10">
        <f>50%*F58</f>
        <v>0</v>
      </c>
      <c r="H60" s="10">
        <f>50%*H58</f>
        <v>0</v>
      </c>
      <c r="J60" s="10">
        <f>50%*J58</f>
        <v>0</v>
      </c>
      <c r="K60" s="1"/>
    </row>
    <row r="61" spans="1:12" x14ac:dyDescent="0.3">
      <c r="A61" s="420" t="s">
        <v>405</v>
      </c>
      <c r="B61" s="218">
        <f>IFERROR(B59/'TAB3.1'!$F$74/12,0)</f>
        <v>0</v>
      </c>
      <c r="D61" s="218">
        <f>IFERROR(D59/'TAB3.1'!$F$76/12,0)</f>
        <v>0</v>
      </c>
      <c r="F61" s="218">
        <f>IFERROR(F59/'TAB3.1'!$F$78/12,0)</f>
        <v>0</v>
      </c>
      <c r="H61" s="218">
        <f>IFERROR(H59/'TAB3.1'!$F$80/12,0)</f>
        <v>0</v>
      </c>
      <c r="K61" s="1"/>
    </row>
    <row r="62" spans="1:12" x14ac:dyDescent="0.3">
      <c r="A62" s="420" t="s">
        <v>406</v>
      </c>
      <c r="B62" s="218">
        <f>IFERROR(B60/'TAB3.1'!$F$75/12,0)</f>
        <v>0</v>
      </c>
      <c r="D62" s="218">
        <f>IFERROR(D60/'TAB3.1'!$F$77/12,0)</f>
        <v>0</v>
      </c>
      <c r="F62" s="218">
        <f>IFERROR(F60/'TAB3.1'!$F$79/12,0)</f>
        <v>0</v>
      </c>
      <c r="H62" s="218">
        <f>IFERROR(H60/'TAB3.1'!$F$81/12,0)</f>
        <v>0</v>
      </c>
      <c r="K62" s="1"/>
    </row>
    <row r="63" spans="1:12" x14ac:dyDescent="0.3">
      <c r="A63" s="420" t="s">
        <v>441</v>
      </c>
      <c r="B63" s="218">
        <f>B61*SUM('TAB3.1.1'!$F$8:$F$19)</f>
        <v>0</v>
      </c>
      <c r="D63" s="218">
        <f>D61*SUM('TAB3.1.1'!$F$32:$F$43)</f>
        <v>0</v>
      </c>
      <c r="F63" s="218">
        <f>F61*SUM('TAB3.1.1'!$F$56:$F$67)</f>
        <v>0</v>
      </c>
      <c r="H63" s="218">
        <f>H61*SUM('TAB3.1.1'!$F$80:$F$91)</f>
        <v>0</v>
      </c>
      <c r="J63" s="218">
        <f>SUM(B63,D63,F63,H63)</f>
        <v>0</v>
      </c>
      <c r="K63" s="433">
        <f>IFERROR(J63/J65,0)</f>
        <v>0</v>
      </c>
    </row>
    <row r="64" spans="1:12" x14ac:dyDescent="0.3">
      <c r="A64" s="420" t="s">
        <v>442</v>
      </c>
      <c r="B64" s="218">
        <f>B62*SUM('TAB3.1.1'!$F$20:$F$31)</f>
        <v>0</v>
      </c>
      <c r="D64" s="218">
        <f>D62*SUM('TAB3.1.1'!$F$44:$F$55)</f>
        <v>0</v>
      </c>
      <c r="F64" s="218">
        <f>F62*SUM('TAB3.1.1'!$F$68:$F$79)</f>
        <v>0</v>
      </c>
      <c r="H64" s="218">
        <f>H62*SUM('TAB3.1.1'!$F$92:$F$103)</f>
        <v>0</v>
      </c>
      <c r="J64" s="218">
        <f>SUM(B64,D64,F64,H64)</f>
        <v>0</v>
      </c>
      <c r="K64" s="433">
        <f>IFERROR(J64/J65,0)</f>
        <v>0</v>
      </c>
    </row>
    <row r="65" spans="1:12" x14ac:dyDescent="0.3">
      <c r="A65" s="434" t="s">
        <v>443</v>
      </c>
      <c r="J65" s="435">
        <f>J63+J64</f>
        <v>0</v>
      </c>
      <c r="K65" s="1"/>
      <c r="L65" s="218">
        <f>J65-J58</f>
        <v>0</v>
      </c>
    </row>
    <row r="66" spans="1:12" x14ac:dyDescent="0.3">
      <c r="A66" s="420" t="s">
        <v>444</v>
      </c>
      <c r="B66" s="218">
        <f>IFERROR(B59/(B63+B64),0)</f>
        <v>0</v>
      </c>
      <c r="D66" s="218">
        <f>IFERROR(D59/(D63+D64),0)</f>
        <v>0</v>
      </c>
      <c r="F66" s="218">
        <f>IFERROR(F59/(F63+F64),0)</f>
        <v>0</v>
      </c>
      <c r="H66" s="218">
        <f>IFERROR(H59/(H63+H64),0)</f>
        <v>0</v>
      </c>
      <c r="K66" s="1"/>
    </row>
    <row r="67" spans="1:12" x14ac:dyDescent="0.3">
      <c r="K67" s="1"/>
    </row>
    <row r="68" spans="1:12" x14ac:dyDescent="0.3">
      <c r="A68" s="420" t="s">
        <v>445</v>
      </c>
      <c r="B68" s="218">
        <f>IFERROR(B61*B$18,0)</f>
        <v>0</v>
      </c>
      <c r="D68" s="218">
        <f>IFERROR(D61*D$18,0)</f>
        <v>0</v>
      </c>
      <c r="F68" s="218">
        <f>IFERROR(F61*F$18,0)</f>
        <v>0</v>
      </c>
      <c r="H68" s="218">
        <f>IFERROR(H61*H$18,0)</f>
        <v>0</v>
      </c>
      <c r="K68" s="1"/>
    </row>
    <row r="69" spans="1:12" x14ac:dyDescent="0.3">
      <c r="A69" s="420" t="s">
        <v>446</v>
      </c>
      <c r="B69" s="218">
        <f>IFERROR(B62*B$18,0)</f>
        <v>0</v>
      </c>
      <c r="D69" s="218">
        <f>IFERROR(D62*D$18,0)</f>
        <v>0</v>
      </c>
      <c r="F69" s="218">
        <f>IFERROR(F62*F$18,0)</f>
        <v>0</v>
      </c>
      <c r="H69" s="218">
        <f>IFERROR(H62*H$18,0)</f>
        <v>0</v>
      </c>
      <c r="K69" s="1"/>
    </row>
    <row r="70" spans="1:12" x14ac:dyDescent="0.3">
      <c r="A70" s="420" t="s">
        <v>447</v>
      </c>
      <c r="B70" s="218">
        <f>B68*SUM('TAB3.1.1'!$F$8:$F$19)</f>
        <v>0</v>
      </c>
      <c r="D70" s="218">
        <f>D68*SUM('TAB3.1.1'!$F$32:$F$43)</f>
        <v>0</v>
      </c>
      <c r="F70" s="218">
        <f>F68*SUM('TAB3.1.1'!$F$56:$F$67)</f>
        <v>0</v>
      </c>
      <c r="H70" s="218">
        <f>H68*SUM('TAB3.1.1'!$F$80:$F$91)</f>
        <v>0</v>
      </c>
      <c r="J70" s="218">
        <f>SUM(B70,D70,F70,H70)</f>
        <v>0</v>
      </c>
      <c r="K70" s="433">
        <f>IFERROR(J70/J72,0)</f>
        <v>0</v>
      </c>
    </row>
    <row r="71" spans="1:12" x14ac:dyDescent="0.3">
      <c r="A71" s="420" t="s">
        <v>448</v>
      </c>
      <c r="B71" s="218">
        <f>B69*SUM('TAB3.1.1'!$F$20:$F$31)</f>
        <v>0</v>
      </c>
      <c r="D71" s="218">
        <f>D69*SUM('TAB3.1.1'!$F$44:$F$55)</f>
        <v>0</v>
      </c>
      <c r="F71" s="218">
        <f>F69*SUM('TAB3.1.1'!$F$68:$F$79)</f>
        <v>0</v>
      </c>
      <c r="H71" s="218">
        <f>H69*SUM('TAB3.1.1'!$F$92:$F$103)</f>
        <v>0</v>
      </c>
      <c r="J71" s="218">
        <f>SUM(B71,D71,F71,H71)</f>
        <v>0</v>
      </c>
      <c r="K71" s="433">
        <f>IFERROR(J71/J72,0)</f>
        <v>0</v>
      </c>
    </row>
    <row r="72" spans="1:12" x14ac:dyDescent="0.3">
      <c r="A72" s="434" t="s">
        <v>449</v>
      </c>
      <c r="J72" s="435">
        <f>J70+J71</f>
        <v>0</v>
      </c>
      <c r="K72" s="1"/>
      <c r="L72" s="218">
        <f>J72-J65</f>
        <v>0</v>
      </c>
    </row>
    <row r="73" spans="1:12" x14ac:dyDescent="0.3">
      <c r="K73" s="1"/>
    </row>
    <row r="74" spans="1:12" x14ac:dyDescent="0.3">
      <c r="A74" s="437" t="s">
        <v>450</v>
      </c>
      <c r="B74" s="218">
        <f>'TAB4.3.2'!D58</f>
        <v>0</v>
      </c>
      <c r="C74" s="421">
        <f>IFERROR((B74-B70)/B70,0)</f>
        <v>0</v>
      </c>
      <c r="D74" s="218">
        <f>'TAB4.3.2'!G58</f>
        <v>0</v>
      </c>
      <c r="E74" s="421">
        <f>IFERROR((D74-D70)/D70,0)</f>
        <v>0</v>
      </c>
      <c r="F74" s="218">
        <f>'TAB4.3.2'!J58</f>
        <v>0</v>
      </c>
      <c r="G74" s="421">
        <f>IFERROR((F74-F70)/F70,0)</f>
        <v>0</v>
      </c>
      <c r="H74" s="218">
        <f>'TAB4.3.2'!M58</f>
        <v>0</v>
      </c>
      <c r="I74" s="421">
        <f>IFERROR((H74-H70)/H70,0)</f>
        <v>0</v>
      </c>
      <c r="K74" s="1"/>
    </row>
    <row r="75" spans="1:12" x14ac:dyDescent="0.3">
      <c r="A75" s="437" t="s">
        <v>451</v>
      </c>
      <c r="B75" s="218">
        <f>'TAB4.3.2'!D59</f>
        <v>0</v>
      </c>
      <c r="C75" s="421">
        <f>IFERROR((B75-B71)/B71,0)</f>
        <v>0</v>
      </c>
      <c r="D75" s="218">
        <f>'TAB4.3.2'!G59</f>
        <v>0</v>
      </c>
      <c r="E75" s="421">
        <f>IFERROR((D75-D71)/D71,0)</f>
        <v>0</v>
      </c>
      <c r="F75" s="218">
        <f>'TAB4.3.2'!J59</f>
        <v>0</v>
      </c>
      <c r="G75" s="421">
        <f>IFERROR((F75-F71)/F71,0)</f>
        <v>0</v>
      </c>
      <c r="H75" s="218">
        <f>'TAB4.3.2'!M59</f>
        <v>0</v>
      </c>
      <c r="I75" s="421">
        <f>IFERROR((H75-H71)/H71,0)</f>
        <v>0</v>
      </c>
      <c r="K75" s="1"/>
    </row>
    <row r="77" spans="1:12" ht="25.15" customHeight="1" x14ac:dyDescent="0.35">
      <c r="A77" s="538" t="s">
        <v>397</v>
      </c>
      <c r="B77" s="538"/>
      <c r="C77" s="538"/>
      <c r="D77" s="538"/>
      <c r="E77" s="538"/>
      <c r="F77" s="538"/>
      <c r="G77" s="538"/>
      <c r="H77" s="538"/>
      <c r="I77" s="538"/>
      <c r="J77" s="538"/>
      <c r="K77" s="538"/>
      <c r="L77" s="538"/>
    </row>
    <row r="78" spans="1:12" x14ac:dyDescent="0.3">
      <c r="K78" s="1"/>
    </row>
    <row r="79" spans="1:12" x14ac:dyDescent="0.3">
      <c r="B79" s="542" t="s">
        <v>5</v>
      </c>
      <c r="C79" s="543"/>
      <c r="D79" s="542" t="s">
        <v>6</v>
      </c>
      <c r="E79" s="543"/>
      <c r="F79" s="542" t="s">
        <v>7</v>
      </c>
      <c r="G79" s="543"/>
      <c r="H79" s="542" t="s">
        <v>8</v>
      </c>
      <c r="I79" s="544"/>
      <c r="J79" s="539" t="s">
        <v>19</v>
      </c>
      <c r="K79" s="540"/>
    </row>
    <row r="80" spans="1:12" x14ac:dyDescent="0.3">
      <c r="B80" s="399" t="s">
        <v>9</v>
      </c>
      <c r="C80" s="399" t="s">
        <v>10</v>
      </c>
      <c r="D80" s="399" t="s">
        <v>9</v>
      </c>
      <c r="E80" s="399" t="s">
        <v>10</v>
      </c>
      <c r="F80" s="399" t="s">
        <v>9</v>
      </c>
      <c r="G80" s="399" t="s">
        <v>10</v>
      </c>
      <c r="H80" s="399" t="s">
        <v>9</v>
      </c>
      <c r="I80" s="18" t="s">
        <v>10</v>
      </c>
      <c r="J80" s="399" t="s">
        <v>9</v>
      </c>
      <c r="K80" s="399" t="s">
        <v>10</v>
      </c>
    </row>
    <row r="81" spans="1:12" s="6" customFormat="1" ht="14.45" customHeight="1" x14ac:dyDescent="0.3">
      <c r="A81" s="51" t="s">
        <v>243</v>
      </c>
      <c r="B81" s="15">
        <f>'TAB2'!D63</f>
        <v>0</v>
      </c>
      <c r="C81" s="419">
        <f>'TAB2'!E63</f>
        <v>0</v>
      </c>
      <c r="D81" s="15">
        <f>'TAB2'!F63</f>
        <v>0</v>
      </c>
      <c r="E81" s="419">
        <f>'TAB2'!G63</f>
        <v>0</v>
      </c>
      <c r="F81" s="15">
        <f>'TAB2'!H63</f>
        <v>0</v>
      </c>
      <c r="G81" s="419">
        <f>'TAB2'!I63</f>
        <v>0</v>
      </c>
      <c r="H81" s="15">
        <f>'TAB2'!J63</f>
        <v>0</v>
      </c>
      <c r="I81" s="419">
        <f>'TAB2'!K63</f>
        <v>0</v>
      </c>
      <c r="J81" s="15">
        <f>'TAB2'!B63</f>
        <v>0</v>
      </c>
      <c r="K81" s="419">
        <f>'TAB2'!C63</f>
        <v>0</v>
      </c>
    </row>
    <row r="82" spans="1:12" x14ac:dyDescent="0.3">
      <c r="A82" s="431" t="s">
        <v>402</v>
      </c>
      <c r="B82" s="136"/>
      <c r="C82" s="421">
        <f>IFERROR(B82/B81,0)</f>
        <v>0</v>
      </c>
      <c r="D82" s="136"/>
      <c r="E82" s="421">
        <f>IFERROR(D82/D81,0)</f>
        <v>0</v>
      </c>
      <c r="F82" s="136"/>
      <c r="G82" s="421">
        <f>IFERROR(F82/F81,0)</f>
        <v>0</v>
      </c>
      <c r="H82" s="136"/>
      <c r="I82" s="421">
        <f>IFERROR(H82/H81,0)</f>
        <v>0</v>
      </c>
      <c r="J82" s="136"/>
      <c r="K82" s="421">
        <f>IFERROR(J82/J81,0)</f>
        <v>0</v>
      </c>
    </row>
    <row r="83" spans="1:12" x14ac:dyDescent="0.3">
      <c r="A83" s="432" t="s">
        <v>403</v>
      </c>
      <c r="B83" s="10">
        <f>50%*B82</f>
        <v>0</v>
      </c>
      <c r="D83" s="10">
        <f>50%*D82</f>
        <v>0</v>
      </c>
      <c r="F83" s="10">
        <f>50%*F82</f>
        <v>0</v>
      </c>
      <c r="H83" s="10">
        <f>50%*H82</f>
        <v>0</v>
      </c>
      <c r="J83" s="10">
        <f>50%*J82</f>
        <v>0</v>
      </c>
      <c r="K83" s="1"/>
    </row>
    <row r="84" spans="1:12" x14ac:dyDescent="0.3">
      <c r="A84" s="432" t="s">
        <v>404</v>
      </c>
      <c r="B84" s="10">
        <f>50%*B82</f>
        <v>0</v>
      </c>
      <c r="D84" s="10">
        <f>50%*D82</f>
        <v>0</v>
      </c>
      <c r="F84" s="10">
        <f>50%*F82</f>
        <v>0</v>
      </c>
      <c r="H84" s="10">
        <f>50%*H82</f>
        <v>0</v>
      </c>
      <c r="J84" s="10">
        <f>50%*J82</f>
        <v>0</v>
      </c>
      <c r="K84" s="1"/>
    </row>
    <row r="85" spans="1:12" x14ac:dyDescent="0.3">
      <c r="A85" s="420" t="s">
        <v>405</v>
      </c>
      <c r="B85" s="218">
        <f>IFERROR(B83/'TAB3.1'!$G$74/12,0)</f>
        <v>0</v>
      </c>
      <c r="D85" s="218">
        <f>IFERROR(D83/'TAB3.1'!$G$76/12,0)</f>
        <v>0</v>
      </c>
      <c r="F85" s="218">
        <f>IFERROR(F83/'TAB3.1'!$G$78/12,0)</f>
        <v>0</v>
      </c>
      <c r="H85" s="218">
        <f>IFERROR(H83/'TAB3.1'!$G$80/12,0)</f>
        <v>0</v>
      </c>
      <c r="K85" s="1"/>
    </row>
    <row r="86" spans="1:12" x14ac:dyDescent="0.3">
      <c r="A86" s="420" t="s">
        <v>406</v>
      </c>
      <c r="B86" s="218">
        <f>IFERROR(B84/'TAB3.1'!$G$75/12,0)</f>
        <v>0</v>
      </c>
      <c r="D86" s="218">
        <f>IFERROR(D84/'TAB3.1'!$G$77/12,0)</f>
        <v>0</v>
      </c>
      <c r="F86" s="218">
        <f>IFERROR(F84/'TAB3.1'!$G$79/12,0)</f>
        <v>0</v>
      </c>
      <c r="H86" s="218">
        <f>IFERROR(H84/'TAB3.1'!$G$81/12,0)</f>
        <v>0</v>
      </c>
      <c r="K86" s="1"/>
    </row>
    <row r="87" spans="1:12" x14ac:dyDescent="0.3">
      <c r="A87" s="420" t="s">
        <v>441</v>
      </c>
      <c r="B87" s="218">
        <f>B85*SUM('TAB3.1.1'!$G$8:$G$19)</f>
        <v>0</v>
      </c>
      <c r="D87" s="218">
        <f>D85*SUM('TAB3.1.1'!$G$32:$G$43)</f>
        <v>0</v>
      </c>
      <c r="F87" s="218">
        <f>F85*SUM('TAB3.1.1'!$G$56:$G$67)</f>
        <v>0</v>
      </c>
      <c r="H87" s="218">
        <f>H85*SUM('TAB3.1.1'!$G$80:$G$91)</f>
        <v>0</v>
      </c>
      <c r="J87" s="218">
        <f>SUM(B87,D87,F87,H87)</f>
        <v>0</v>
      </c>
      <c r="K87" s="433">
        <f>IFERROR(J87/J89,0)</f>
        <v>0</v>
      </c>
    </row>
    <row r="88" spans="1:12" x14ac:dyDescent="0.3">
      <c r="A88" s="420" t="s">
        <v>442</v>
      </c>
      <c r="B88" s="218">
        <f>B86*SUM('TAB3.1.1'!$G$20:$G$31)</f>
        <v>0</v>
      </c>
      <c r="D88" s="218">
        <f>D86*SUM('TAB3.1.1'!$G$44:$G$55)</f>
        <v>0</v>
      </c>
      <c r="F88" s="218">
        <f>F86*SUM('TAB3.1.1'!$G$68:$G$79)</f>
        <v>0</v>
      </c>
      <c r="H88" s="218">
        <f>H86*SUM('TAB3.1.1'!$G$92:$G$103)</f>
        <v>0</v>
      </c>
      <c r="J88" s="218">
        <f>SUM(B88,D88,F88,H88)</f>
        <v>0</v>
      </c>
      <c r="K88" s="433">
        <f>IFERROR(J88/J89,0)</f>
        <v>0</v>
      </c>
    </row>
    <row r="89" spans="1:12" x14ac:dyDescent="0.3">
      <c r="A89" s="434" t="s">
        <v>443</v>
      </c>
      <c r="J89" s="435">
        <f>J87+J88</f>
        <v>0</v>
      </c>
      <c r="K89" s="1"/>
      <c r="L89" s="218">
        <f>J89-J82</f>
        <v>0</v>
      </c>
    </row>
    <row r="90" spans="1:12" x14ac:dyDescent="0.3">
      <c r="A90" s="420" t="s">
        <v>444</v>
      </c>
      <c r="B90" s="218">
        <f>IFERROR(B83/(B87+B88),0)</f>
        <v>0</v>
      </c>
      <c r="D90" s="218">
        <f>IFERROR(D83/(D87+D88),0)</f>
        <v>0</v>
      </c>
      <c r="F90" s="218">
        <f>IFERROR(F83/(F87+F88),0)</f>
        <v>0</v>
      </c>
      <c r="H90" s="218">
        <f>IFERROR(H83/(H87+H88),0)</f>
        <v>0</v>
      </c>
      <c r="K90" s="1"/>
    </row>
    <row r="91" spans="1:12" x14ac:dyDescent="0.3">
      <c r="K91" s="1"/>
    </row>
    <row r="92" spans="1:12" x14ac:dyDescent="0.3">
      <c r="A92" s="420" t="s">
        <v>445</v>
      </c>
      <c r="B92" s="218">
        <f>IFERROR(B85*B$18,0)</f>
        <v>0</v>
      </c>
      <c r="D92" s="218">
        <f>IFERROR(D85*D$18,0)</f>
        <v>0</v>
      </c>
      <c r="F92" s="218">
        <f>IFERROR(F85*F$18,0)</f>
        <v>0</v>
      </c>
      <c r="H92" s="218">
        <f>IFERROR(H85*H$18,0)</f>
        <v>0</v>
      </c>
      <c r="K92" s="1"/>
    </row>
    <row r="93" spans="1:12" x14ac:dyDescent="0.3">
      <c r="A93" s="420" t="s">
        <v>446</v>
      </c>
      <c r="B93" s="218">
        <f>IFERROR(B86*B$18,0)</f>
        <v>0</v>
      </c>
      <c r="D93" s="218">
        <f>IFERROR(D86*D$18,0)</f>
        <v>0</v>
      </c>
      <c r="F93" s="218">
        <f>IFERROR(F86*F$18,0)</f>
        <v>0</v>
      </c>
      <c r="H93" s="218">
        <f>IFERROR(H86*H$18,0)</f>
        <v>0</v>
      </c>
      <c r="K93" s="1"/>
    </row>
    <row r="94" spans="1:12" x14ac:dyDescent="0.3">
      <c r="A94" s="420" t="s">
        <v>447</v>
      </c>
      <c r="B94" s="218">
        <f>B92*SUM('TAB3.1.1'!$G$8:$G$19)</f>
        <v>0</v>
      </c>
      <c r="D94" s="218">
        <f>D92*SUM('TAB3.1.1'!$G$32:$G$43)</f>
        <v>0</v>
      </c>
      <c r="F94" s="218">
        <f>F92*SUM('TAB3.1.1'!$G$56:$G$67)</f>
        <v>0</v>
      </c>
      <c r="H94" s="218">
        <f>H92*SUM('TAB3.1.1'!$G$80:$G$91)</f>
        <v>0</v>
      </c>
      <c r="J94" s="218">
        <f>SUM(B94,D94,F94,H94)</f>
        <v>0</v>
      </c>
      <c r="K94" s="433">
        <f>IFERROR(J94/J96,0)</f>
        <v>0</v>
      </c>
    </row>
    <row r="95" spans="1:12" x14ac:dyDescent="0.3">
      <c r="A95" s="420" t="s">
        <v>448</v>
      </c>
      <c r="B95" s="218">
        <f>B93*SUM('TAB3.1.1'!$G$20:$G$31)</f>
        <v>0</v>
      </c>
      <c r="D95" s="218">
        <f>D93*SUM('TAB3.1.1'!$G$44:$G$55)</f>
        <v>0</v>
      </c>
      <c r="F95" s="218">
        <f>F93*SUM('TAB3.1.1'!$G$68:$G$79)</f>
        <v>0</v>
      </c>
      <c r="H95" s="218">
        <f>H93*SUM('TAB3.1.1'!$G$92:$G$103)</f>
        <v>0</v>
      </c>
      <c r="J95" s="218">
        <f>SUM(B95,D95,F95,H95)</f>
        <v>0</v>
      </c>
      <c r="K95" s="433">
        <f>IFERROR(J95/J96,0)</f>
        <v>0</v>
      </c>
    </row>
    <row r="96" spans="1:12" x14ac:dyDescent="0.3">
      <c r="A96" s="434" t="s">
        <v>449</v>
      </c>
      <c r="J96" s="435">
        <f>J94+J95</f>
        <v>0</v>
      </c>
      <c r="K96" s="1"/>
      <c r="L96" s="218">
        <f>J96-J89</f>
        <v>0</v>
      </c>
    </row>
    <row r="97" spans="1:12" x14ac:dyDescent="0.3">
      <c r="K97" s="1"/>
    </row>
    <row r="98" spans="1:12" x14ac:dyDescent="0.3">
      <c r="A98" s="437" t="s">
        <v>450</v>
      </c>
      <c r="B98" s="218">
        <f>'TAB4.4.2'!D82</f>
        <v>0</v>
      </c>
      <c r="C98" s="421">
        <f>IFERROR((B98-B94)/B94,0)</f>
        <v>0</v>
      </c>
      <c r="D98" s="218">
        <f>'TAB4.4.2'!G82</f>
        <v>0</v>
      </c>
      <c r="E98" s="421">
        <f>IFERROR((D98-D94)/D94,0)</f>
        <v>0</v>
      </c>
      <c r="F98" s="218">
        <f>'TAB4.4.2'!J82</f>
        <v>0</v>
      </c>
      <c r="G98" s="421">
        <f>IFERROR((F98-F94)/F94,0)</f>
        <v>0</v>
      </c>
      <c r="H98" s="218">
        <f>'TAB4.4.2'!M82</f>
        <v>0</v>
      </c>
      <c r="I98" s="421">
        <f>IFERROR((H98-H94)/H94,0)</f>
        <v>0</v>
      </c>
      <c r="K98" s="1"/>
    </row>
    <row r="99" spans="1:12" x14ac:dyDescent="0.3">
      <c r="A99" s="437" t="s">
        <v>451</v>
      </c>
      <c r="B99" s="218">
        <f>'TAB4.4.2'!D83</f>
        <v>0</v>
      </c>
      <c r="C99" s="421">
        <f>IFERROR((B99-B95)/B95,0)</f>
        <v>0</v>
      </c>
      <c r="D99" s="218">
        <f>'TAB4.4.2'!G83</f>
        <v>0</v>
      </c>
      <c r="E99" s="421">
        <f>IFERROR((D99-D95)/D95,0)</f>
        <v>0</v>
      </c>
      <c r="F99" s="218">
        <f>'TAB4.4.2'!J83</f>
        <v>0</v>
      </c>
      <c r="G99" s="421">
        <f>IFERROR((F99-F95)/F95,0)</f>
        <v>0</v>
      </c>
      <c r="H99" s="218">
        <f>'TAB4.4.2'!M83</f>
        <v>0</v>
      </c>
      <c r="I99" s="421">
        <f>IFERROR((H99-H95)/H95,0)</f>
        <v>0</v>
      </c>
      <c r="K99" s="1"/>
    </row>
    <row r="101" spans="1:12" ht="25.15" customHeight="1" x14ac:dyDescent="0.35">
      <c r="A101" s="538" t="s">
        <v>396</v>
      </c>
      <c r="B101" s="538"/>
      <c r="C101" s="538"/>
      <c r="D101" s="538"/>
      <c r="E101" s="538"/>
      <c r="F101" s="538"/>
      <c r="G101" s="538"/>
      <c r="H101" s="538"/>
      <c r="I101" s="538"/>
      <c r="J101" s="538"/>
      <c r="K101" s="538"/>
      <c r="L101" s="538"/>
    </row>
    <row r="102" spans="1:12" x14ac:dyDescent="0.3">
      <c r="K102" s="1"/>
    </row>
    <row r="103" spans="1:12" x14ac:dyDescent="0.3">
      <c r="B103" s="542" t="s">
        <v>5</v>
      </c>
      <c r="C103" s="543"/>
      <c r="D103" s="542" t="s">
        <v>6</v>
      </c>
      <c r="E103" s="543"/>
      <c r="F103" s="542" t="s">
        <v>7</v>
      </c>
      <c r="G103" s="543"/>
      <c r="H103" s="542" t="s">
        <v>8</v>
      </c>
      <c r="I103" s="544"/>
      <c r="J103" s="539" t="s">
        <v>19</v>
      </c>
      <c r="K103" s="540"/>
    </row>
    <row r="104" spans="1:12" x14ac:dyDescent="0.3">
      <c r="B104" s="399" t="s">
        <v>9</v>
      </c>
      <c r="C104" s="399" t="s">
        <v>10</v>
      </c>
      <c r="D104" s="399" t="s">
        <v>9</v>
      </c>
      <c r="E104" s="399" t="s">
        <v>10</v>
      </c>
      <c r="F104" s="399" t="s">
        <v>9</v>
      </c>
      <c r="G104" s="399" t="s">
        <v>10</v>
      </c>
      <c r="H104" s="399" t="s">
        <v>9</v>
      </c>
      <c r="I104" s="18" t="s">
        <v>10</v>
      </c>
      <c r="J104" s="399" t="s">
        <v>9</v>
      </c>
      <c r="K104" s="399" t="s">
        <v>10</v>
      </c>
    </row>
    <row r="105" spans="1:12" s="6" customFormat="1" ht="14.45" customHeight="1" x14ac:dyDescent="0.3">
      <c r="A105" s="51" t="s">
        <v>243</v>
      </c>
      <c r="B105" s="15">
        <f>'TAB2'!D78</f>
        <v>0</v>
      </c>
      <c r="C105" s="419">
        <f>'TAB2'!E78</f>
        <v>0</v>
      </c>
      <c r="D105" s="15">
        <f>'TAB2'!F78</f>
        <v>0</v>
      </c>
      <c r="E105" s="419">
        <f>'TAB2'!G78</f>
        <v>0</v>
      </c>
      <c r="F105" s="15">
        <f>'TAB2'!H78</f>
        <v>0</v>
      </c>
      <c r="G105" s="419">
        <f>'TAB2'!I78</f>
        <v>0</v>
      </c>
      <c r="H105" s="15">
        <f>'TAB2'!J78</f>
        <v>0</v>
      </c>
      <c r="I105" s="419">
        <f>'TAB2'!K78</f>
        <v>0</v>
      </c>
      <c r="J105" s="15">
        <f>'TAB2'!B78</f>
        <v>0</v>
      </c>
      <c r="K105" s="419">
        <f>'TAB2'!C78</f>
        <v>0</v>
      </c>
    </row>
    <row r="106" spans="1:12" x14ac:dyDescent="0.3">
      <c r="A106" s="431" t="s">
        <v>402</v>
      </c>
      <c r="B106" s="136"/>
      <c r="C106" s="421">
        <f>IFERROR(B106/B105,0)</f>
        <v>0</v>
      </c>
      <c r="D106" s="136"/>
      <c r="E106" s="421">
        <f>IFERROR(D106/D105,0)</f>
        <v>0</v>
      </c>
      <c r="F106" s="136"/>
      <c r="G106" s="421">
        <f>IFERROR(F106/F105,0)</f>
        <v>0</v>
      </c>
      <c r="H106" s="136"/>
      <c r="I106" s="421">
        <f>IFERROR(H106/H105,0)</f>
        <v>0</v>
      </c>
      <c r="J106" s="136"/>
      <c r="K106" s="421">
        <f>IFERROR(J106/J105,0)</f>
        <v>0</v>
      </c>
    </row>
    <row r="107" spans="1:12" x14ac:dyDescent="0.3">
      <c r="A107" s="432" t="s">
        <v>403</v>
      </c>
      <c r="B107" s="10">
        <f>50%*B106</f>
        <v>0</v>
      </c>
      <c r="D107" s="10">
        <f>50%*D106</f>
        <v>0</v>
      </c>
      <c r="F107" s="10">
        <f>50%*F106</f>
        <v>0</v>
      </c>
      <c r="H107" s="10">
        <f>50%*H106</f>
        <v>0</v>
      </c>
      <c r="J107" s="10">
        <f>50%*J106</f>
        <v>0</v>
      </c>
      <c r="K107" s="1"/>
    </row>
    <row r="108" spans="1:12" x14ac:dyDescent="0.3">
      <c r="A108" s="432" t="s">
        <v>404</v>
      </c>
      <c r="B108" s="10">
        <f>50%*B106</f>
        <v>0</v>
      </c>
      <c r="D108" s="10">
        <f>50%*D106</f>
        <v>0</v>
      </c>
      <c r="F108" s="10">
        <f>50%*F106</f>
        <v>0</v>
      </c>
      <c r="H108" s="10">
        <f>50%*H106</f>
        <v>0</v>
      </c>
      <c r="J108" s="10">
        <f>50%*J106</f>
        <v>0</v>
      </c>
      <c r="K108" s="1"/>
    </row>
    <row r="109" spans="1:12" x14ac:dyDescent="0.3">
      <c r="A109" s="420" t="s">
        <v>405</v>
      </c>
      <c r="B109" s="218">
        <f>IFERROR(B107/'TAB3.1'!$H$74/12,0)</f>
        <v>0</v>
      </c>
      <c r="D109" s="218">
        <f>IFERROR(D107/'TAB3.1'!$H$76/12,0)</f>
        <v>0</v>
      </c>
      <c r="F109" s="218">
        <f>IFERROR(F107/'TAB3.1'!$H$78/12,0)</f>
        <v>0</v>
      </c>
      <c r="H109" s="218">
        <f>IFERROR(H107/'TAB3.1'!$H$80/12,0)</f>
        <v>0</v>
      </c>
      <c r="K109" s="1"/>
    </row>
    <row r="110" spans="1:12" x14ac:dyDescent="0.3">
      <c r="A110" s="420" t="s">
        <v>406</v>
      </c>
      <c r="B110" s="218">
        <f>IFERROR(B108/'TAB3.1'!$H$75/12,0)</f>
        <v>0</v>
      </c>
      <c r="D110" s="218">
        <f>IFERROR(D108/'TAB3.1'!$H$77/12,0)</f>
        <v>0</v>
      </c>
      <c r="F110" s="218">
        <f>IFERROR(F108/'TAB3.1'!$H$79/12,0)</f>
        <v>0</v>
      </c>
      <c r="H110" s="218">
        <f>IFERROR(H108/'TAB3.1'!$H$81/12,0)</f>
        <v>0</v>
      </c>
      <c r="K110" s="1"/>
    </row>
    <row r="111" spans="1:12" x14ac:dyDescent="0.3">
      <c r="A111" s="420" t="s">
        <v>441</v>
      </c>
      <c r="B111" s="218">
        <f>B109*SUM('TAB3.1.1'!$H$8:$H$19)</f>
        <v>0</v>
      </c>
      <c r="D111" s="218">
        <f>D109*SUM('TAB3.1.1'!$H$32:$H$43)</f>
        <v>0</v>
      </c>
      <c r="F111" s="218">
        <f>F109*SUM('TAB3.1.1'!$H$56:$H$67)</f>
        <v>0</v>
      </c>
      <c r="H111" s="218">
        <f>H109*SUM('TAB3.1.1'!$H$80:$H$91)</f>
        <v>0</v>
      </c>
      <c r="J111" s="218">
        <f>SUM(B111,D111,F111,H111)</f>
        <v>0</v>
      </c>
      <c r="K111" s="433">
        <f>IFERROR(J111/J113,0)</f>
        <v>0</v>
      </c>
    </row>
    <row r="112" spans="1:12" x14ac:dyDescent="0.3">
      <c r="A112" s="420" t="s">
        <v>442</v>
      </c>
      <c r="B112" s="218">
        <f>B110*SUM('TAB3.1.1'!$H$20:$H$31)</f>
        <v>0</v>
      </c>
      <c r="D112" s="218">
        <f>D110*SUM('TAB3.1.1'!$H$44:$H$55)</f>
        <v>0</v>
      </c>
      <c r="F112" s="218">
        <f>F110*SUM('TAB3.1.1'!$H$68:$H$79)</f>
        <v>0</v>
      </c>
      <c r="H112" s="218">
        <f>H110*SUM('TAB3.1.1'!$H$92:$H$103)</f>
        <v>0</v>
      </c>
      <c r="J112" s="218">
        <f>SUM(B112,D112,F112,H112)</f>
        <v>0</v>
      </c>
      <c r="K112" s="433">
        <f>IFERROR(J112/J113,0)</f>
        <v>0</v>
      </c>
    </row>
    <row r="113" spans="1:12" x14ac:dyDescent="0.3">
      <c r="A113" s="434" t="s">
        <v>443</v>
      </c>
      <c r="J113" s="435">
        <f>J111+J112</f>
        <v>0</v>
      </c>
      <c r="K113" s="1"/>
      <c r="L113" s="218">
        <f>J113-J106</f>
        <v>0</v>
      </c>
    </row>
    <row r="114" spans="1:12" x14ac:dyDescent="0.3">
      <c r="A114" s="420" t="s">
        <v>444</v>
      </c>
      <c r="B114" s="218">
        <f>IFERROR(B107/(B111+B112),0)</f>
        <v>0</v>
      </c>
      <c r="D114" s="218">
        <f>IFERROR(D107/(D111+D112),0)</f>
        <v>0</v>
      </c>
      <c r="F114" s="218">
        <f>IFERROR(F107/(F111+F112),0)</f>
        <v>0</v>
      </c>
      <c r="H114" s="218">
        <f>IFERROR(H107/(H111+H112),0)</f>
        <v>0</v>
      </c>
      <c r="K114" s="1"/>
    </row>
    <row r="115" spans="1:12" x14ac:dyDescent="0.3">
      <c r="K115" s="1"/>
    </row>
    <row r="116" spans="1:12" x14ac:dyDescent="0.3">
      <c r="A116" s="420" t="s">
        <v>445</v>
      </c>
      <c r="B116" s="218">
        <f>IFERROR(B109*B$18,0)</f>
        <v>0</v>
      </c>
      <c r="D116" s="218">
        <f>IFERROR(D109*D$18,0)</f>
        <v>0</v>
      </c>
      <c r="F116" s="218">
        <f>IFERROR(F109*F$18,0)</f>
        <v>0</v>
      </c>
      <c r="H116" s="218">
        <f>IFERROR(H109*H$18,0)</f>
        <v>0</v>
      </c>
      <c r="K116" s="1"/>
    </row>
    <row r="117" spans="1:12" x14ac:dyDescent="0.3">
      <c r="A117" s="420" t="s">
        <v>446</v>
      </c>
      <c r="B117" s="218">
        <f>IFERROR(B110*B$18,0)</f>
        <v>0</v>
      </c>
      <c r="D117" s="218">
        <f>IFERROR(D110*D$18,0)</f>
        <v>0</v>
      </c>
      <c r="F117" s="218">
        <f>IFERROR(F110*F$18,0)</f>
        <v>0</v>
      </c>
      <c r="H117" s="218">
        <f>IFERROR(H110*H$18,0)</f>
        <v>0</v>
      </c>
      <c r="K117" s="1"/>
    </row>
    <row r="118" spans="1:12" x14ac:dyDescent="0.3">
      <c r="A118" s="420" t="s">
        <v>447</v>
      </c>
      <c r="B118" s="218">
        <f>B116*SUM('TAB3.1.1'!$H$8:$H$19)</f>
        <v>0</v>
      </c>
      <c r="D118" s="218">
        <f>D116*SUM('TAB3.1.1'!$H$32:$H$43)</f>
        <v>0</v>
      </c>
      <c r="F118" s="218">
        <f>F116*SUM('TAB3.1.1'!$H$56:$H$67)</f>
        <v>0</v>
      </c>
      <c r="H118" s="218">
        <f>H116*SUM('TAB3.1.1'!$H$80:$H$91)</f>
        <v>0</v>
      </c>
      <c r="J118" s="218">
        <f>SUM(B118,D118,F118,H118)</f>
        <v>0</v>
      </c>
      <c r="K118" s="433">
        <f>IFERROR(J118/J120,0)</f>
        <v>0</v>
      </c>
    </row>
    <row r="119" spans="1:12" x14ac:dyDescent="0.3">
      <c r="A119" s="420" t="s">
        <v>448</v>
      </c>
      <c r="B119" s="218">
        <f>B117*SUM('TAB3.1.1'!$H$20:$H$31)</f>
        <v>0</v>
      </c>
      <c r="D119" s="218">
        <f>D117*SUM('TAB3.1.1'!$H$44:$H$55)</f>
        <v>0</v>
      </c>
      <c r="F119" s="218">
        <f>F117*SUM('TAB3.1.1'!$H$68:$H$79)</f>
        <v>0</v>
      </c>
      <c r="H119" s="218">
        <f>H117*SUM('TAB3.1.1'!$H$92:$H$103)</f>
        <v>0</v>
      </c>
      <c r="J119" s="218">
        <f>SUM(B119,D119,F119,H119)</f>
        <v>0</v>
      </c>
      <c r="K119" s="433">
        <f>IFERROR(J119/J120,0)</f>
        <v>0</v>
      </c>
    </row>
    <row r="120" spans="1:12" x14ac:dyDescent="0.3">
      <c r="A120" s="434" t="s">
        <v>449</v>
      </c>
      <c r="J120" s="435">
        <f>J118+J119</f>
        <v>0</v>
      </c>
      <c r="K120" s="1"/>
      <c r="L120" s="218">
        <f>J120-J113</f>
        <v>0</v>
      </c>
    </row>
    <row r="121" spans="1:12" x14ac:dyDescent="0.3">
      <c r="K121" s="1"/>
    </row>
    <row r="122" spans="1:12" x14ac:dyDescent="0.3">
      <c r="A122" s="437" t="s">
        <v>450</v>
      </c>
      <c r="B122" s="218">
        <f>'TAB4.5.2'!D106</f>
        <v>0</v>
      </c>
      <c r="C122" s="421">
        <f>IFERROR((B122-B118)/B118,0)</f>
        <v>0</v>
      </c>
      <c r="D122" s="218">
        <f>'TAB4.5.2'!G106</f>
        <v>0</v>
      </c>
      <c r="E122" s="421">
        <f>IFERROR((D122-D118)/D118,0)</f>
        <v>0</v>
      </c>
      <c r="F122" s="218">
        <f>'TAB4.5.2'!J106</f>
        <v>0</v>
      </c>
      <c r="G122" s="421">
        <f>IFERROR((F122-F118)/F118,0)</f>
        <v>0</v>
      </c>
      <c r="H122" s="218">
        <f>'TAB4.5.2'!M106</f>
        <v>0</v>
      </c>
      <c r="I122" s="421">
        <f>IFERROR((H122-H118)/H118,0)</f>
        <v>0</v>
      </c>
      <c r="K122" s="1"/>
    </row>
    <row r="123" spans="1:12" x14ac:dyDescent="0.3">
      <c r="A123" s="437" t="s">
        <v>451</v>
      </c>
      <c r="B123" s="218">
        <f>'TAB4.5.2'!D107</f>
        <v>0</v>
      </c>
      <c r="C123" s="421">
        <f>IFERROR((B123-B119)/B119,0)</f>
        <v>0</v>
      </c>
      <c r="D123" s="218">
        <f>'TAB4.5.2'!G107</f>
        <v>0</v>
      </c>
      <c r="E123" s="421">
        <f>IFERROR((D123-D119)/D119,0)</f>
        <v>0</v>
      </c>
      <c r="F123" s="218">
        <f>'TAB4.5.2'!J107</f>
        <v>0</v>
      </c>
      <c r="G123" s="421">
        <f>IFERROR((F123-F119)/F119,0)</f>
        <v>0</v>
      </c>
      <c r="H123" s="218">
        <f>'TAB4.5.2'!M107</f>
        <v>0</v>
      </c>
      <c r="I123" s="421">
        <f>IFERROR((H123-H119)/H119,0)</f>
        <v>0</v>
      </c>
      <c r="K123" s="1"/>
    </row>
  </sheetData>
  <mergeCells count="30">
    <mergeCell ref="A101:L101"/>
    <mergeCell ref="B103:C103"/>
    <mergeCell ref="D103:E103"/>
    <mergeCell ref="F103:G103"/>
    <mergeCell ref="H103:I103"/>
    <mergeCell ref="J103:K103"/>
    <mergeCell ref="A77:L77"/>
    <mergeCell ref="B79:C79"/>
    <mergeCell ref="D79:E79"/>
    <mergeCell ref="F79:G79"/>
    <mergeCell ref="H79:I79"/>
    <mergeCell ref="J79:K79"/>
    <mergeCell ref="A5:L5"/>
    <mergeCell ref="B31:C31"/>
    <mergeCell ref="D31:E31"/>
    <mergeCell ref="F31:G31"/>
    <mergeCell ref="H31:I31"/>
    <mergeCell ref="J31:K31"/>
    <mergeCell ref="A53:L53"/>
    <mergeCell ref="B55:C55"/>
    <mergeCell ref="J7:K7"/>
    <mergeCell ref="B7:C7"/>
    <mergeCell ref="D7:E7"/>
    <mergeCell ref="F7:G7"/>
    <mergeCell ref="A29:L29"/>
    <mergeCell ref="H7:I7"/>
    <mergeCell ref="D55:E55"/>
    <mergeCell ref="F55:G55"/>
    <mergeCell ref="H55:I55"/>
    <mergeCell ref="J55:K55"/>
  </mergeCells>
  <conditionalFormatting sqref="B10">
    <cfRule type="containsText" dxfId="251" priority="49" operator="containsText" text="ntitulé">
      <formula>NOT(ISERROR(SEARCH("ntitulé",B10)))</formula>
    </cfRule>
    <cfRule type="containsBlanks" dxfId="250" priority="50">
      <formula>LEN(TRIM(B10))=0</formula>
    </cfRule>
  </conditionalFormatting>
  <conditionalFormatting sqref="D10">
    <cfRule type="containsText" dxfId="249" priority="47" operator="containsText" text="ntitulé">
      <formula>NOT(ISERROR(SEARCH("ntitulé",D10)))</formula>
    </cfRule>
    <cfRule type="containsBlanks" dxfId="248" priority="48">
      <formula>LEN(TRIM(D10))=0</formula>
    </cfRule>
  </conditionalFormatting>
  <conditionalFormatting sqref="F10">
    <cfRule type="containsText" dxfId="247" priority="45" operator="containsText" text="ntitulé">
      <formula>NOT(ISERROR(SEARCH("ntitulé",F10)))</formula>
    </cfRule>
    <cfRule type="containsBlanks" dxfId="246" priority="46">
      <formula>LEN(TRIM(F10))=0</formula>
    </cfRule>
  </conditionalFormatting>
  <conditionalFormatting sqref="H10">
    <cfRule type="containsText" dxfId="245" priority="43" operator="containsText" text="ntitulé">
      <formula>NOT(ISERROR(SEARCH("ntitulé",H10)))</formula>
    </cfRule>
    <cfRule type="containsBlanks" dxfId="244" priority="44">
      <formula>LEN(TRIM(H10))=0</formula>
    </cfRule>
  </conditionalFormatting>
  <conditionalFormatting sqref="J10">
    <cfRule type="containsText" dxfId="243" priority="41" operator="containsText" text="ntitulé">
      <formula>NOT(ISERROR(SEARCH("ntitulé",J10)))</formula>
    </cfRule>
    <cfRule type="containsBlanks" dxfId="242" priority="42">
      <formula>LEN(TRIM(J10))=0</formula>
    </cfRule>
  </conditionalFormatting>
  <conditionalFormatting sqref="B34">
    <cfRule type="containsText" dxfId="241" priority="39" operator="containsText" text="ntitulé">
      <formula>NOT(ISERROR(SEARCH("ntitulé",B34)))</formula>
    </cfRule>
    <cfRule type="containsBlanks" dxfId="240" priority="40">
      <formula>LEN(TRIM(B34))=0</formula>
    </cfRule>
  </conditionalFormatting>
  <conditionalFormatting sqref="D34">
    <cfRule type="containsText" dxfId="239" priority="37" operator="containsText" text="ntitulé">
      <formula>NOT(ISERROR(SEARCH("ntitulé",D34)))</formula>
    </cfRule>
    <cfRule type="containsBlanks" dxfId="238" priority="38">
      <formula>LEN(TRIM(D34))=0</formula>
    </cfRule>
  </conditionalFormatting>
  <conditionalFormatting sqref="F34">
    <cfRule type="containsText" dxfId="237" priority="35" operator="containsText" text="ntitulé">
      <formula>NOT(ISERROR(SEARCH("ntitulé",F34)))</formula>
    </cfRule>
    <cfRule type="containsBlanks" dxfId="236" priority="36">
      <formula>LEN(TRIM(F34))=0</formula>
    </cfRule>
  </conditionalFormatting>
  <conditionalFormatting sqref="H34">
    <cfRule type="containsText" dxfId="235" priority="33" operator="containsText" text="ntitulé">
      <formula>NOT(ISERROR(SEARCH("ntitulé",H34)))</formula>
    </cfRule>
    <cfRule type="containsBlanks" dxfId="234" priority="34">
      <formula>LEN(TRIM(H34))=0</formula>
    </cfRule>
  </conditionalFormatting>
  <conditionalFormatting sqref="J34">
    <cfRule type="containsText" dxfId="233" priority="31" operator="containsText" text="ntitulé">
      <formula>NOT(ISERROR(SEARCH("ntitulé",J34)))</formula>
    </cfRule>
    <cfRule type="containsBlanks" dxfId="232" priority="32">
      <formula>LEN(TRIM(J34))=0</formula>
    </cfRule>
  </conditionalFormatting>
  <conditionalFormatting sqref="B58">
    <cfRule type="containsText" dxfId="231" priority="29" operator="containsText" text="ntitulé">
      <formula>NOT(ISERROR(SEARCH("ntitulé",B58)))</formula>
    </cfRule>
    <cfRule type="containsBlanks" dxfId="230" priority="30">
      <formula>LEN(TRIM(B58))=0</formula>
    </cfRule>
  </conditionalFormatting>
  <conditionalFormatting sqref="D58">
    <cfRule type="containsText" dxfId="229" priority="27" operator="containsText" text="ntitulé">
      <formula>NOT(ISERROR(SEARCH("ntitulé",D58)))</formula>
    </cfRule>
    <cfRule type="containsBlanks" dxfId="228" priority="28">
      <formula>LEN(TRIM(D58))=0</formula>
    </cfRule>
  </conditionalFormatting>
  <conditionalFormatting sqref="F58">
    <cfRule type="containsText" dxfId="227" priority="25" operator="containsText" text="ntitulé">
      <formula>NOT(ISERROR(SEARCH("ntitulé",F58)))</formula>
    </cfRule>
    <cfRule type="containsBlanks" dxfId="226" priority="26">
      <formula>LEN(TRIM(F58))=0</formula>
    </cfRule>
  </conditionalFormatting>
  <conditionalFormatting sqref="H58">
    <cfRule type="containsText" dxfId="225" priority="23" operator="containsText" text="ntitulé">
      <formula>NOT(ISERROR(SEARCH("ntitulé",H58)))</formula>
    </cfRule>
    <cfRule type="containsBlanks" dxfId="224" priority="24">
      <formula>LEN(TRIM(H58))=0</formula>
    </cfRule>
  </conditionalFormatting>
  <conditionalFormatting sqref="J58">
    <cfRule type="containsText" dxfId="223" priority="21" operator="containsText" text="ntitulé">
      <formula>NOT(ISERROR(SEARCH("ntitulé",J58)))</formula>
    </cfRule>
    <cfRule type="containsBlanks" dxfId="222" priority="22">
      <formula>LEN(TRIM(J58))=0</formula>
    </cfRule>
  </conditionalFormatting>
  <conditionalFormatting sqref="B82">
    <cfRule type="containsText" dxfId="221" priority="19" operator="containsText" text="ntitulé">
      <formula>NOT(ISERROR(SEARCH("ntitulé",B82)))</formula>
    </cfRule>
    <cfRule type="containsBlanks" dxfId="220" priority="20">
      <formula>LEN(TRIM(B82))=0</formula>
    </cfRule>
  </conditionalFormatting>
  <conditionalFormatting sqref="D82">
    <cfRule type="containsText" dxfId="219" priority="17" operator="containsText" text="ntitulé">
      <formula>NOT(ISERROR(SEARCH("ntitulé",D82)))</formula>
    </cfRule>
    <cfRule type="containsBlanks" dxfId="218" priority="18">
      <formula>LEN(TRIM(D82))=0</formula>
    </cfRule>
  </conditionalFormatting>
  <conditionalFormatting sqref="F82">
    <cfRule type="containsText" dxfId="217" priority="15" operator="containsText" text="ntitulé">
      <formula>NOT(ISERROR(SEARCH("ntitulé",F82)))</formula>
    </cfRule>
    <cfRule type="containsBlanks" dxfId="216" priority="16">
      <formula>LEN(TRIM(F82))=0</formula>
    </cfRule>
  </conditionalFormatting>
  <conditionalFormatting sqref="H82">
    <cfRule type="containsText" dxfId="215" priority="13" operator="containsText" text="ntitulé">
      <formula>NOT(ISERROR(SEARCH("ntitulé",H82)))</formula>
    </cfRule>
    <cfRule type="containsBlanks" dxfId="214" priority="14">
      <formula>LEN(TRIM(H82))=0</formula>
    </cfRule>
  </conditionalFormatting>
  <conditionalFormatting sqref="J82">
    <cfRule type="containsText" dxfId="213" priority="11" operator="containsText" text="ntitulé">
      <formula>NOT(ISERROR(SEARCH("ntitulé",J82)))</formula>
    </cfRule>
    <cfRule type="containsBlanks" dxfId="212" priority="12">
      <formula>LEN(TRIM(J82))=0</formula>
    </cfRule>
  </conditionalFormatting>
  <conditionalFormatting sqref="B106">
    <cfRule type="containsText" dxfId="211" priority="9" operator="containsText" text="ntitulé">
      <formula>NOT(ISERROR(SEARCH("ntitulé",B106)))</formula>
    </cfRule>
    <cfRule type="containsBlanks" dxfId="210" priority="10">
      <formula>LEN(TRIM(B106))=0</formula>
    </cfRule>
  </conditionalFormatting>
  <conditionalFormatting sqref="D106">
    <cfRule type="containsText" dxfId="209" priority="7" operator="containsText" text="ntitulé">
      <formula>NOT(ISERROR(SEARCH("ntitulé",D106)))</formula>
    </cfRule>
    <cfRule type="containsBlanks" dxfId="208" priority="8">
      <formula>LEN(TRIM(D106))=0</formula>
    </cfRule>
  </conditionalFormatting>
  <conditionalFormatting sqref="F106">
    <cfRule type="containsText" dxfId="207" priority="5" operator="containsText" text="ntitulé">
      <formula>NOT(ISERROR(SEARCH("ntitulé",F106)))</formula>
    </cfRule>
    <cfRule type="containsBlanks" dxfId="206" priority="6">
      <formula>LEN(TRIM(F106))=0</formula>
    </cfRule>
  </conditionalFormatting>
  <conditionalFormatting sqref="H106">
    <cfRule type="containsText" dxfId="205" priority="3" operator="containsText" text="ntitulé">
      <formula>NOT(ISERROR(SEARCH("ntitulé",H106)))</formula>
    </cfRule>
    <cfRule type="containsBlanks" dxfId="204" priority="4">
      <formula>LEN(TRIM(H106))=0</formula>
    </cfRule>
  </conditionalFormatting>
  <conditionalFormatting sqref="J106">
    <cfRule type="containsText" dxfId="203" priority="1" operator="containsText" text="ntitulé">
      <formula>NOT(ISERROR(SEARCH("ntitulé",J106)))</formula>
    </cfRule>
    <cfRule type="containsBlanks" dxfId="202" priority="2">
      <formula>LEN(TRIM(J106))=0</formula>
    </cfRule>
  </conditionalFormatting>
  <pageMargins left="0.7" right="0.7" top="0.75" bottom="0.75" header="0.3" footer="0.3"/>
  <pageSetup paperSize="9" orientation="landscape"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3:N54"/>
  <sheetViews>
    <sheetView showGridLines="0" zoomScaleNormal="100" workbookViewId="0">
      <selection activeCell="A3" sqref="A3"/>
    </sheetView>
  </sheetViews>
  <sheetFormatPr baseColWidth="10" defaultColWidth="8.85546875" defaultRowHeight="15" x14ac:dyDescent="0.3"/>
  <cols>
    <col min="1" max="1" width="36.140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3" width="16.7109375" style="1" customWidth="1"/>
    <col min="14" max="14" width="16.7109375" style="20" customWidth="1"/>
    <col min="15" max="16384" width="8.85546875" style="1"/>
  </cols>
  <sheetData>
    <row r="3" spans="1:14" ht="29.45" customHeight="1" x14ac:dyDescent="0.3">
      <c r="A3" s="35" t="str">
        <f>TAB00!B59&amp;" : "&amp;TAB00!C59</f>
        <v>TAB5 : Synthèse des produits prévisionnels issus des tarifs d'injection</v>
      </c>
      <c r="B3" s="35"/>
      <c r="C3" s="35"/>
      <c r="D3" s="35"/>
      <c r="E3" s="35"/>
      <c r="F3" s="35"/>
      <c r="G3" s="35"/>
      <c r="H3" s="35"/>
      <c r="I3" s="35"/>
      <c r="J3" s="35"/>
      <c r="K3" s="35"/>
      <c r="L3" s="35"/>
      <c r="M3" s="35"/>
      <c r="N3" s="19"/>
    </row>
    <row r="5" spans="1:14" ht="25.15" customHeight="1" x14ac:dyDescent="0.35">
      <c r="A5" s="538" t="s">
        <v>255</v>
      </c>
      <c r="B5" s="538"/>
      <c r="C5" s="538"/>
      <c r="D5" s="538"/>
      <c r="E5" s="538"/>
      <c r="F5" s="538"/>
      <c r="G5" s="538"/>
      <c r="H5" s="538"/>
      <c r="I5" s="538"/>
      <c r="J5" s="538"/>
      <c r="K5" s="538"/>
      <c r="L5" s="538"/>
      <c r="M5" s="538"/>
      <c r="N5" s="538"/>
    </row>
    <row r="6" spans="1:14" s="6" customFormat="1" ht="14.45" customHeight="1" x14ac:dyDescent="0.3">
      <c r="A6" s="590" t="s">
        <v>0</v>
      </c>
      <c r="B6" s="204" t="s">
        <v>19</v>
      </c>
      <c r="C6" s="552" t="s">
        <v>5</v>
      </c>
      <c r="D6" s="552"/>
      <c r="E6" s="552"/>
      <c r="F6" s="552" t="s">
        <v>6</v>
      </c>
      <c r="G6" s="552"/>
      <c r="H6" s="552"/>
      <c r="I6" s="552" t="s">
        <v>7</v>
      </c>
      <c r="J6" s="552"/>
      <c r="K6" s="552"/>
      <c r="L6" s="552" t="s">
        <v>8</v>
      </c>
      <c r="M6" s="552"/>
      <c r="N6" s="552"/>
    </row>
    <row r="7" spans="1:14" s="6" customFormat="1" ht="14.45" customHeight="1" x14ac:dyDescent="0.3">
      <c r="A7" s="590"/>
      <c r="B7" s="204" t="s">
        <v>9</v>
      </c>
      <c r="C7" s="204" t="s">
        <v>42</v>
      </c>
      <c r="D7" s="204" t="s">
        <v>542</v>
      </c>
      <c r="E7" s="204" t="s">
        <v>45</v>
      </c>
      <c r="F7" s="204" t="s">
        <v>42</v>
      </c>
      <c r="G7" s="204" t="s">
        <v>542</v>
      </c>
      <c r="H7" s="204" t="s">
        <v>45</v>
      </c>
      <c r="I7" s="204" t="s">
        <v>42</v>
      </c>
      <c r="J7" s="204" t="s">
        <v>542</v>
      </c>
      <c r="K7" s="204" t="s">
        <v>45</v>
      </c>
      <c r="L7" s="204" t="s">
        <v>42</v>
      </c>
      <c r="M7" s="204" t="s">
        <v>542</v>
      </c>
      <c r="N7" s="55" t="s">
        <v>45</v>
      </c>
    </row>
    <row r="8" spans="1:14" s="6" customFormat="1" ht="14.45" customHeight="1" x14ac:dyDescent="0.3">
      <c r="A8" s="56" t="s">
        <v>11</v>
      </c>
      <c r="B8" s="181">
        <f t="shared" ref="B8:B13" si="0">SUM(E8,H8,K8,N8)</f>
        <v>0</v>
      </c>
      <c r="C8" s="58"/>
      <c r="D8" s="57"/>
      <c r="E8" s="181">
        <f>SUM(E9,E12)</f>
        <v>0</v>
      </c>
      <c r="F8" s="58"/>
      <c r="G8" s="58"/>
      <c r="H8" s="181">
        <f>SUM(H9,H12)</f>
        <v>0</v>
      </c>
      <c r="I8" s="58"/>
      <c r="J8" s="58"/>
      <c r="K8" s="181">
        <f>SUM(K9,K12)</f>
        <v>0</v>
      </c>
      <c r="L8" s="58"/>
      <c r="M8" s="58"/>
      <c r="N8" s="181">
        <f>SUM(N9,N12)</f>
        <v>0</v>
      </c>
    </row>
    <row r="9" spans="1:14" s="6" customFormat="1" ht="14.45" customHeight="1" x14ac:dyDescent="0.3">
      <c r="A9" s="59" t="s">
        <v>12</v>
      </c>
      <c r="B9" s="181">
        <f t="shared" si="0"/>
        <v>0</v>
      </c>
      <c r="C9" s="58"/>
      <c r="D9" s="58"/>
      <c r="E9" s="181">
        <f>SUM(E10:E11)</f>
        <v>0</v>
      </c>
      <c r="F9" s="58"/>
      <c r="G9" s="58"/>
      <c r="H9" s="181">
        <f>SUM(H10:H11)</f>
        <v>0</v>
      </c>
      <c r="I9" s="58"/>
      <c r="J9" s="58"/>
      <c r="K9" s="181">
        <f>SUM(K10:K11)</f>
        <v>0</v>
      </c>
      <c r="L9" s="58"/>
      <c r="M9" s="58"/>
      <c r="N9" s="181">
        <f>SUM(N10:N11)</f>
        <v>0</v>
      </c>
    </row>
    <row r="10" spans="1:14" s="280" customFormat="1" ht="14.45" customHeight="1" x14ac:dyDescent="0.3">
      <c r="A10" s="275" t="s">
        <v>114</v>
      </c>
      <c r="B10" s="276">
        <f t="shared" si="0"/>
        <v>0</v>
      </c>
      <c r="C10" s="277"/>
      <c r="D10" s="277"/>
      <c r="E10" s="278"/>
      <c r="F10" s="277"/>
      <c r="G10" s="277"/>
      <c r="H10" s="278"/>
      <c r="I10" s="277"/>
      <c r="J10" s="277"/>
      <c r="K10" s="278"/>
      <c r="L10" s="279"/>
      <c r="M10" s="277"/>
      <c r="N10" s="278"/>
    </row>
    <row r="11" spans="1:14" s="6" customFormat="1" ht="14.45" customHeight="1" x14ac:dyDescent="0.3">
      <c r="A11" s="60" t="s">
        <v>116</v>
      </c>
      <c r="B11" s="181">
        <f t="shared" si="0"/>
        <v>0</v>
      </c>
      <c r="C11" s="198">
        <f>IF('TAB5.1'!L$14="v",0,'TAB5.1'!L$14)</f>
        <v>0</v>
      </c>
      <c r="D11" s="181">
        <f>'TAB3.3'!$D$38</f>
        <v>0</v>
      </c>
      <c r="E11" s="181">
        <f>C11*D11</f>
        <v>0</v>
      </c>
      <c r="F11" s="198">
        <f>IF('TAB5.1'!M$14="v",0,'TAB5.1'!M$14)</f>
        <v>0</v>
      </c>
      <c r="G11" s="181">
        <f>'TAB3.3'!$D$39</f>
        <v>0</v>
      </c>
      <c r="H11" s="181">
        <f>F11*G11</f>
        <v>0</v>
      </c>
      <c r="I11" s="198">
        <f>IF('TAB5.1'!N$14="v",0,'TAB5.1'!N$14)</f>
        <v>0</v>
      </c>
      <c r="J11" s="181">
        <f>'TAB3.3'!$D$40</f>
        <v>0</v>
      </c>
      <c r="K11" s="181">
        <f>I11*J11</f>
        <v>0</v>
      </c>
      <c r="L11" s="198">
        <f>IF('TAB5.1'!O$14="v",0,'TAB5.1'!O$14)</f>
        <v>0</v>
      </c>
      <c r="M11" s="181">
        <f>'TAB3.3'!$D$41</f>
        <v>0</v>
      </c>
      <c r="N11" s="181">
        <f>L11*M11</f>
        <v>0</v>
      </c>
    </row>
    <row r="12" spans="1:14" s="6" customFormat="1" ht="14.45" customHeight="1" x14ac:dyDescent="0.3">
      <c r="A12" s="59" t="s">
        <v>14</v>
      </c>
      <c r="B12" s="181">
        <f t="shared" si="0"/>
        <v>0</v>
      </c>
      <c r="C12" s="198">
        <f>IF('TAB5.1'!L$16="v",0,'TAB5.1'!L$16)</f>
        <v>0</v>
      </c>
      <c r="D12" s="180">
        <f>'TAB3.3'!$D$8</f>
        <v>0</v>
      </c>
      <c r="E12" s="181">
        <f>C12*D12</f>
        <v>0</v>
      </c>
      <c r="F12" s="198">
        <f>IF('TAB5.1'!M$16="v",0,'TAB5.1'!M$16)</f>
        <v>0</v>
      </c>
      <c r="G12" s="180">
        <f>'TAB3.3'!$D$9</f>
        <v>0</v>
      </c>
      <c r="H12" s="181">
        <f>F12*G12</f>
        <v>0</v>
      </c>
      <c r="I12" s="198">
        <f>IF('TAB5.1'!N$16="v",0,'TAB5.1'!N$16)</f>
        <v>0</v>
      </c>
      <c r="J12" s="180">
        <f>'TAB3.3'!$D$10</f>
        <v>0</v>
      </c>
      <c r="K12" s="181">
        <f>I12*J12</f>
        <v>0</v>
      </c>
      <c r="L12" s="198">
        <f>IF('TAB5.1'!O$16="v",0,'TAB5.1'!O$16)</f>
        <v>0</v>
      </c>
      <c r="M12" s="180">
        <f>'TAB3.3'!$D$10</f>
        <v>0</v>
      </c>
      <c r="N12" s="181">
        <f>L12*M12</f>
        <v>0</v>
      </c>
    </row>
    <row r="13" spans="1:14" s="6" customFormat="1" ht="14.45" customHeight="1" x14ac:dyDescent="0.3">
      <c r="A13" s="51" t="s">
        <v>19</v>
      </c>
      <c r="B13" s="183">
        <f t="shared" si="0"/>
        <v>0</v>
      </c>
      <c r="C13" s="15"/>
      <c r="D13" s="15"/>
      <c r="E13" s="183">
        <f>E8</f>
        <v>0</v>
      </c>
      <c r="F13" s="15"/>
      <c r="G13" s="15"/>
      <c r="H13" s="183">
        <f>H8</f>
        <v>0</v>
      </c>
      <c r="I13" s="15"/>
      <c r="J13" s="15"/>
      <c r="K13" s="183">
        <f>K8</f>
        <v>0</v>
      </c>
      <c r="L13" s="15"/>
      <c r="M13" s="15"/>
      <c r="N13" s="183">
        <f>N8</f>
        <v>0</v>
      </c>
    </row>
    <row r="14" spans="1:14" s="6" customFormat="1" ht="14.45" customHeight="1" x14ac:dyDescent="0.3">
      <c r="N14" s="21"/>
    </row>
    <row r="15" spans="1:14" ht="25.15" customHeight="1" x14ac:dyDescent="0.35">
      <c r="A15" s="538" t="s">
        <v>256</v>
      </c>
      <c r="B15" s="538"/>
      <c r="C15" s="538"/>
      <c r="D15" s="538"/>
      <c r="E15" s="538"/>
      <c r="F15" s="538"/>
      <c r="G15" s="538"/>
      <c r="H15" s="538"/>
      <c r="I15" s="538"/>
      <c r="J15" s="538"/>
      <c r="K15" s="538"/>
      <c r="L15" s="538"/>
      <c r="M15" s="538"/>
      <c r="N15" s="538"/>
    </row>
    <row r="16" spans="1:14" s="6" customFormat="1" ht="14.45" customHeight="1" x14ac:dyDescent="0.3">
      <c r="A16" s="590" t="s">
        <v>0</v>
      </c>
      <c r="B16" s="204" t="s">
        <v>19</v>
      </c>
      <c r="C16" s="552" t="s">
        <v>5</v>
      </c>
      <c r="D16" s="552"/>
      <c r="E16" s="552"/>
      <c r="F16" s="552" t="s">
        <v>6</v>
      </c>
      <c r="G16" s="552"/>
      <c r="H16" s="552"/>
      <c r="I16" s="552" t="s">
        <v>7</v>
      </c>
      <c r="J16" s="552"/>
      <c r="K16" s="552"/>
      <c r="L16" s="552" t="s">
        <v>8</v>
      </c>
      <c r="M16" s="552"/>
      <c r="N16" s="552"/>
    </row>
    <row r="17" spans="1:14" s="6" customFormat="1" ht="14.45" customHeight="1" x14ac:dyDescent="0.3">
      <c r="A17" s="590"/>
      <c r="B17" s="204" t="s">
        <v>9</v>
      </c>
      <c r="C17" s="204" t="s">
        <v>42</v>
      </c>
      <c r="D17" s="204" t="s">
        <v>542</v>
      </c>
      <c r="E17" s="204" t="s">
        <v>45</v>
      </c>
      <c r="F17" s="204" t="s">
        <v>42</v>
      </c>
      <c r="G17" s="204" t="s">
        <v>542</v>
      </c>
      <c r="H17" s="204" t="s">
        <v>45</v>
      </c>
      <c r="I17" s="204" t="s">
        <v>42</v>
      </c>
      <c r="J17" s="204" t="s">
        <v>542</v>
      </c>
      <c r="K17" s="204" t="s">
        <v>45</v>
      </c>
      <c r="L17" s="204" t="s">
        <v>42</v>
      </c>
      <c r="M17" s="204" t="s">
        <v>542</v>
      </c>
      <c r="N17" s="55" t="s">
        <v>45</v>
      </c>
    </row>
    <row r="18" spans="1:14" s="6" customFormat="1" ht="14.45" customHeight="1" x14ac:dyDescent="0.3">
      <c r="A18" s="56" t="s">
        <v>11</v>
      </c>
      <c r="B18" s="181">
        <f t="shared" ref="B18:B23" si="1">SUM(E18,H18,K18,N18)</f>
        <v>0</v>
      </c>
      <c r="C18" s="58"/>
      <c r="D18" s="57"/>
      <c r="E18" s="181">
        <f>SUM(E19,E22)</f>
        <v>0</v>
      </c>
      <c r="F18" s="58"/>
      <c r="G18" s="58"/>
      <c r="H18" s="181">
        <f>SUM(H19,H22)</f>
        <v>0</v>
      </c>
      <c r="I18" s="58"/>
      <c r="J18" s="58"/>
      <c r="K18" s="181">
        <f>SUM(K19,K22)</f>
        <v>0</v>
      </c>
      <c r="L18" s="58"/>
      <c r="M18" s="58"/>
      <c r="N18" s="181">
        <f>SUM(N19,N22)</f>
        <v>0</v>
      </c>
    </row>
    <row r="19" spans="1:14" s="6" customFormat="1" ht="14.45" customHeight="1" x14ac:dyDescent="0.3">
      <c r="A19" s="59" t="s">
        <v>12</v>
      </c>
      <c r="B19" s="181">
        <f t="shared" si="1"/>
        <v>0</v>
      </c>
      <c r="C19" s="58"/>
      <c r="D19" s="58"/>
      <c r="E19" s="181">
        <f>SUM(E20:E21)</f>
        <v>0</v>
      </c>
      <c r="F19" s="58"/>
      <c r="G19" s="58"/>
      <c r="H19" s="181">
        <f>SUM(H20:H21)</f>
        <v>0</v>
      </c>
      <c r="I19" s="58"/>
      <c r="J19" s="58"/>
      <c r="K19" s="181">
        <f>SUM(K20:K21)</f>
        <v>0</v>
      </c>
      <c r="L19" s="58"/>
      <c r="M19" s="58"/>
      <c r="N19" s="181">
        <f>SUM(N20:N21)</f>
        <v>0</v>
      </c>
    </row>
    <row r="20" spans="1:14" s="6" customFormat="1" ht="14.45" customHeight="1" x14ac:dyDescent="0.3">
      <c r="A20" s="60" t="s">
        <v>114</v>
      </c>
      <c r="B20" s="181">
        <f t="shared" si="1"/>
        <v>0</v>
      </c>
      <c r="C20" s="27"/>
      <c r="D20" s="27"/>
      <c r="E20" s="182"/>
      <c r="F20" s="27"/>
      <c r="G20" s="27"/>
      <c r="H20" s="182"/>
      <c r="I20" s="27"/>
      <c r="J20" s="27"/>
      <c r="K20" s="182"/>
      <c r="L20" s="199"/>
      <c r="M20" s="27"/>
      <c r="N20" s="182"/>
    </row>
    <row r="21" spans="1:14" s="6" customFormat="1" ht="14.45" customHeight="1" x14ac:dyDescent="0.3">
      <c r="A21" s="60" t="s">
        <v>116</v>
      </c>
      <c r="B21" s="181">
        <f t="shared" si="1"/>
        <v>0</v>
      </c>
      <c r="C21" s="198">
        <f>IF('TAB5.2'!L$14="v",0,'TAB5.2'!L$14)</f>
        <v>0</v>
      </c>
      <c r="D21" s="181">
        <f>'TAB3.3'!$E$38</f>
        <v>0</v>
      </c>
      <c r="E21" s="181">
        <f>C21*D21</f>
        <v>0</v>
      </c>
      <c r="F21" s="198">
        <f>IF('TAB5.2'!M$14="v",0,'TAB5.2'!M$14)</f>
        <v>0</v>
      </c>
      <c r="G21" s="181">
        <f>'TAB3.3'!$E$39</f>
        <v>0</v>
      </c>
      <c r="H21" s="181">
        <f>F21*G21</f>
        <v>0</v>
      </c>
      <c r="I21" s="198">
        <f>IF('TAB5.2'!N$14="v",0,'TAB5.2'!N$14)</f>
        <v>0</v>
      </c>
      <c r="J21" s="181">
        <f>'TAB3.3'!$E$40</f>
        <v>0</v>
      </c>
      <c r="K21" s="181">
        <f>I21*J21</f>
        <v>0</v>
      </c>
      <c r="L21" s="198">
        <f>IF('TAB5.2'!O$14="v",0,'TAB5.2'!O$14)</f>
        <v>0</v>
      </c>
      <c r="M21" s="181">
        <f>'TAB3.3'!$E$41</f>
        <v>0</v>
      </c>
      <c r="N21" s="181">
        <f>L21*M21</f>
        <v>0</v>
      </c>
    </row>
    <row r="22" spans="1:14" s="6" customFormat="1" ht="14.45" customHeight="1" x14ac:dyDescent="0.3">
      <c r="A22" s="59" t="s">
        <v>14</v>
      </c>
      <c r="B22" s="181">
        <f t="shared" si="1"/>
        <v>0</v>
      </c>
      <c r="C22" s="198">
        <f>IF('TAB5.2'!L$16="v",0,'TAB5.2'!L$16)</f>
        <v>0</v>
      </c>
      <c r="D22" s="180">
        <f>'TAB3.3'!$E$8</f>
        <v>0</v>
      </c>
      <c r="E22" s="181">
        <f>C22*D22</f>
        <v>0</v>
      </c>
      <c r="F22" s="198">
        <f>IF('TAB5.2'!M$16="v",0,'TAB5.2'!M$16)</f>
        <v>0</v>
      </c>
      <c r="G22" s="180">
        <f>'TAB3.3'!$E$9</f>
        <v>0</v>
      </c>
      <c r="H22" s="181">
        <f>F22*G22</f>
        <v>0</v>
      </c>
      <c r="I22" s="198">
        <f>IF('TAB5.2'!N$16="v",0,'TAB5.2'!N$16)</f>
        <v>0</v>
      </c>
      <c r="J22" s="180">
        <f>'TAB3.3'!$E$10</f>
        <v>0</v>
      </c>
      <c r="K22" s="181">
        <f>I22*J22</f>
        <v>0</v>
      </c>
      <c r="L22" s="198">
        <f>IF('TAB5.2'!O$16="v",0,'TAB5.2'!O$16)</f>
        <v>0</v>
      </c>
      <c r="M22" s="180">
        <f>'TAB3.3'!$E$10</f>
        <v>0</v>
      </c>
      <c r="N22" s="181">
        <f>L22*M22</f>
        <v>0</v>
      </c>
    </row>
    <row r="23" spans="1:14" s="6" customFormat="1" ht="14.45" customHeight="1" x14ac:dyDescent="0.3">
      <c r="A23" s="51" t="s">
        <v>19</v>
      </c>
      <c r="B23" s="183">
        <f t="shared" si="1"/>
        <v>0</v>
      </c>
      <c r="C23" s="15"/>
      <c r="D23" s="15"/>
      <c r="E23" s="183">
        <f>E18</f>
        <v>0</v>
      </c>
      <c r="F23" s="15"/>
      <c r="G23" s="15"/>
      <c r="H23" s="183">
        <f>H18</f>
        <v>0</v>
      </c>
      <c r="I23" s="15"/>
      <c r="J23" s="15"/>
      <c r="K23" s="183">
        <f>K18</f>
        <v>0</v>
      </c>
      <c r="L23" s="15"/>
      <c r="M23" s="15"/>
      <c r="N23" s="183">
        <f>N18</f>
        <v>0</v>
      </c>
    </row>
    <row r="24" spans="1:14" s="6" customFormat="1" ht="14.45" customHeight="1" x14ac:dyDescent="0.3">
      <c r="N24" s="21"/>
    </row>
    <row r="25" spans="1:14" ht="25.15" customHeight="1" x14ac:dyDescent="0.35">
      <c r="A25" s="538" t="s">
        <v>257</v>
      </c>
      <c r="B25" s="538"/>
      <c r="C25" s="538"/>
      <c r="D25" s="538"/>
      <c r="E25" s="538"/>
      <c r="F25" s="538"/>
      <c r="G25" s="538"/>
      <c r="H25" s="538"/>
      <c r="I25" s="538"/>
      <c r="J25" s="538"/>
      <c r="K25" s="538"/>
      <c r="L25" s="538"/>
      <c r="M25" s="538"/>
      <c r="N25" s="538"/>
    </row>
    <row r="26" spans="1:14" s="6" customFormat="1" ht="14.45" customHeight="1" x14ac:dyDescent="0.3">
      <c r="A26" s="590" t="s">
        <v>0</v>
      </c>
      <c r="B26" s="204" t="s">
        <v>19</v>
      </c>
      <c r="C26" s="552" t="s">
        <v>5</v>
      </c>
      <c r="D26" s="552"/>
      <c r="E26" s="552"/>
      <c r="F26" s="552" t="s">
        <v>6</v>
      </c>
      <c r="G26" s="552"/>
      <c r="H26" s="552"/>
      <c r="I26" s="552" t="s">
        <v>7</v>
      </c>
      <c r="J26" s="552"/>
      <c r="K26" s="552"/>
      <c r="L26" s="552" t="s">
        <v>8</v>
      </c>
      <c r="M26" s="552"/>
      <c r="N26" s="552"/>
    </row>
    <row r="27" spans="1:14" s="6" customFormat="1" ht="14.45" customHeight="1" x14ac:dyDescent="0.3">
      <c r="A27" s="590"/>
      <c r="B27" s="204" t="s">
        <v>9</v>
      </c>
      <c r="C27" s="204" t="s">
        <v>42</v>
      </c>
      <c r="D27" s="204" t="s">
        <v>542</v>
      </c>
      <c r="E27" s="204" t="s">
        <v>45</v>
      </c>
      <c r="F27" s="204" t="s">
        <v>42</v>
      </c>
      <c r="G27" s="204" t="s">
        <v>542</v>
      </c>
      <c r="H27" s="204" t="s">
        <v>45</v>
      </c>
      <c r="I27" s="204" t="s">
        <v>42</v>
      </c>
      <c r="J27" s="204" t="s">
        <v>542</v>
      </c>
      <c r="K27" s="204" t="s">
        <v>45</v>
      </c>
      <c r="L27" s="204" t="s">
        <v>42</v>
      </c>
      <c r="M27" s="204" t="s">
        <v>542</v>
      </c>
      <c r="N27" s="55" t="s">
        <v>45</v>
      </c>
    </row>
    <row r="28" spans="1:14" s="6" customFormat="1" ht="14.45" customHeight="1" x14ac:dyDescent="0.3">
      <c r="A28" s="56" t="s">
        <v>11</v>
      </c>
      <c r="B28" s="181">
        <f t="shared" ref="B28:B33" si="2">SUM(E28,H28,K28,N28)</f>
        <v>0</v>
      </c>
      <c r="C28" s="58"/>
      <c r="D28" s="57"/>
      <c r="E28" s="181">
        <f>SUM(E29,E32)</f>
        <v>0</v>
      </c>
      <c r="F28" s="58"/>
      <c r="G28" s="58"/>
      <c r="H28" s="181">
        <f>SUM(H29,H32)</f>
        <v>0</v>
      </c>
      <c r="I28" s="58"/>
      <c r="J28" s="58"/>
      <c r="K28" s="181">
        <f>SUM(K29,K32)</f>
        <v>0</v>
      </c>
      <c r="L28" s="58"/>
      <c r="M28" s="58"/>
      <c r="N28" s="181">
        <f>SUM(N29,N32)</f>
        <v>0</v>
      </c>
    </row>
    <row r="29" spans="1:14" s="6" customFormat="1" ht="14.45" customHeight="1" x14ac:dyDescent="0.3">
      <c r="A29" s="59" t="s">
        <v>12</v>
      </c>
      <c r="B29" s="181">
        <f t="shared" si="2"/>
        <v>0</v>
      </c>
      <c r="C29" s="58"/>
      <c r="D29" s="58"/>
      <c r="E29" s="181">
        <f>SUM(E30:E31)</f>
        <v>0</v>
      </c>
      <c r="F29" s="58"/>
      <c r="G29" s="58"/>
      <c r="H29" s="181">
        <f>SUM(H30:H31)</f>
        <v>0</v>
      </c>
      <c r="I29" s="58"/>
      <c r="J29" s="58"/>
      <c r="K29" s="181">
        <f>SUM(K30:K31)</f>
        <v>0</v>
      </c>
      <c r="L29" s="58"/>
      <c r="M29" s="58"/>
      <c r="N29" s="181">
        <f>SUM(N30:N31)</f>
        <v>0</v>
      </c>
    </row>
    <row r="30" spans="1:14" s="6" customFormat="1" ht="14.45" customHeight="1" x14ac:dyDescent="0.3">
      <c r="A30" s="60" t="s">
        <v>114</v>
      </c>
      <c r="B30" s="181">
        <f t="shared" si="2"/>
        <v>0</v>
      </c>
      <c r="C30" s="27"/>
      <c r="D30" s="27"/>
      <c r="E30" s="182"/>
      <c r="F30" s="27"/>
      <c r="G30" s="27"/>
      <c r="H30" s="182"/>
      <c r="I30" s="27"/>
      <c r="J30" s="27"/>
      <c r="K30" s="182"/>
      <c r="L30" s="199"/>
      <c r="M30" s="27"/>
      <c r="N30" s="182"/>
    </row>
    <row r="31" spans="1:14" s="6" customFormat="1" ht="14.45" customHeight="1" x14ac:dyDescent="0.3">
      <c r="A31" s="60" t="s">
        <v>116</v>
      </c>
      <c r="B31" s="181">
        <f t="shared" si="2"/>
        <v>0</v>
      </c>
      <c r="C31" s="198">
        <f>IF('TAB5.3'!L$14="v",0,'TAB5.3'!L$14)</f>
        <v>0</v>
      </c>
      <c r="D31" s="181">
        <f>'TAB3.3'!$F$38</f>
        <v>0</v>
      </c>
      <c r="E31" s="181">
        <f>C31*D31</f>
        <v>0</v>
      </c>
      <c r="F31" s="198">
        <f>IF('TAB5.3'!M$14="v",0,'TAB5.3'!M$14)</f>
        <v>0</v>
      </c>
      <c r="G31" s="181">
        <f>'TAB3.3'!$F$39</f>
        <v>0</v>
      </c>
      <c r="H31" s="181">
        <f>F31*G31</f>
        <v>0</v>
      </c>
      <c r="I31" s="198">
        <f>IF('TAB5.3'!N$14="v",0,'TAB5.3'!N$14)</f>
        <v>0</v>
      </c>
      <c r="J31" s="181">
        <f>'TAB3.3'!$F$40</f>
        <v>0</v>
      </c>
      <c r="K31" s="181">
        <f>I31*J31</f>
        <v>0</v>
      </c>
      <c r="L31" s="198">
        <f>IF('TAB5.3'!O$14="v",0,'TAB5.3'!O$14)</f>
        <v>0</v>
      </c>
      <c r="M31" s="181">
        <f>'TAB3.3'!$F$41</f>
        <v>0</v>
      </c>
      <c r="N31" s="181">
        <f>L31*M31</f>
        <v>0</v>
      </c>
    </row>
    <row r="32" spans="1:14" s="6" customFormat="1" ht="14.45" customHeight="1" x14ac:dyDescent="0.3">
      <c r="A32" s="59" t="s">
        <v>14</v>
      </c>
      <c r="B32" s="181">
        <f t="shared" si="2"/>
        <v>0</v>
      </c>
      <c r="C32" s="198">
        <f>IF('TAB5.3'!L$16="v",0,'TAB5.3'!L$16)</f>
        <v>0</v>
      </c>
      <c r="D32" s="181">
        <f>'TAB3.3'!$F$8</f>
        <v>0</v>
      </c>
      <c r="E32" s="181">
        <f>C32*D32</f>
        <v>0</v>
      </c>
      <c r="F32" s="198">
        <f>IF('TAB5.3'!M$16="v",0,'TAB5.3'!M$16)</f>
        <v>0</v>
      </c>
      <c r="G32" s="181">
        <f>'TAB3.3'!$F$9</f>
        <v>0</v>
      </c>
      <c r="H32" s="181">
        <f>F32*G32</f>
        <v>0</v>
      </c>
      <c r="I32" s="198">
        <f>IF('TAB5.3'!N$16="v",0,'TAB5.3'!N$16)</f>
        <v>0</v>
      </c>
      <c r="J32" s="181">
        <f>'TAB3.3'!$F$10</f>
        <v>0</v>
      </c>
      <c r="K32" s="181">
        <f>I32*J32</f>
        <v>0</v>
      </c>
      <c r="L32" s="198">
        <f>IF('TAB5.3'!O$16="v",0,'TAB5.3'!O$16)</f>
        <v>0</v>
      </c>
      <c r="M32" s="181">
        <f>'TAB3.3'!$F$10</f>
        <v>0</v>
      </c>
      <c r="N32" s="181">
        <f>L32*M32</f>
        <v>0</v>
      </c>
    </row>
    <row r="33" spans="1:14" s="6" customFormat="1" ht="14.45" customHeight="1" x14ac:dyDescent="0.3">
      <c r="A33" s="51" t="s">
        <v>19</v>
      </c>
      <c r="B33" s="183">
        <f t="shared" si="2"/>
        <v>0</v>
      </c>
      <c r="C33" s="15"/>
      <c r="D33" s="15"/>
      <c r="E33" s="183">
        <f>E28</f>
        <v>0</v>
      </c>
      <c r="F33" s="15"/>
      <c r="G33" s="15"/>
      <c r="H33" s="183">
        <f>H28</f>
        <v>0</v>
      </c>
      <c r="I33" s="15"/>
      <c r="J33" s="15"/>
      <c r="K33" s="183">
        <f>K28</f>
        <v>0</v>
      </c>
      <c r="L33" s="15"/>
      <c r="M33" s="15"/>
      <c r="N33" s="183">
        <f>N28</f>
        <v>0</v>
      </c>
    </row>
    <row r="34" spans="1:14" s="6" customFormat="1" ht="14.45" customHeight="1" x14ac:dyDescent="0.3">
      <c r="N34" s="21"/>
    </row>
    <row r="35" spans="1:14" ht="25.15" customHeight="1" x14ac:dyDescent="0.35">
      <c r="A35" s="538" t="s">
        <v>258</v>
      </c>
      <c r="B35" s="538"/>
      <c r="C35" s="538"/>
      <c r="D35" s="538"/>
      <c r="E35" s="538"/>
      <c r="F35" s="538"/>
      <c r="G35" s="538"/>
      <c r="H35" s="538"/>
      <c r="I35" s="538"/>
      <c r="J35" s="538"/>
      <c r="K35" s="538"/>
      <c r="L35" s="538"/>
      <c r="M35" s="538"/>
      <c r="N35" s="538"/>
    </row>
    <row r="36" spans="1:14" s="6" customFormat="1" ht="14.45" customHeight="1" x14ac:dyDescent="0.3">
      <c r="A36" s="590" t="s">
        <v>0</v>
      </c>
      <c r="B36" s="204" t="s">
        <v>19</v>
      </c>
      <c r="C36" s="552" t="s">
        <v>5</v>
      </c>
      <c r="D36" s="552"/>
      <c r="E36" s="552"/>
      <c r="F36" s="552" t="s">
        <v>6</v>
      </c>
      <c r="G36" s="552"/>
      <c r="H36" s="552"/>
      <c r="I36" s="552" t="s">
        <v>7</v>
      </c>
      <c r="J36" s="552"/>
      <c r="K36" s="552"/>
      <c r="L36" s="552" t="s">
        <v>8</v>
      </c>
      <c r="M36" s="552"/>
      <c r="N36" s="552"/>
    </row>
    <row r="37" spans="1:14" s="6" customFormat="1" ht="14.45" customHeight="1" x14ac:dyDescent="0.3">
      <c r="A37" s="590"/>
      <c r="B37" s="204" t="s">
        <v>9</v>
      </c>
      <c r="C37" s="204" t="s">
        <v>42</v>
      </c>
      <c r="D37" s="204" t="s">
        <v>542</v>
      </c>
      <c r="E37" s="204" t="s">
        <v>45</v>
      </c>
      <c r="F37" s="204" t="s">
        <v>42</v>
      </c>
      <c r="G37" s="204" t="s">
        <v>542</v>
      </c>
      <c r="H37" s="204" t="s">
        <v>45</v>
      </c>
      <c r="I37" s="204" t="s">
        <v>42</v>
      </c>
      <c r="J37" s="204" t="s">
        <v>542</v>
      </c>
      <c r="K37" s="204" t="s">
        <v>45</v>
      </c>
      <c r="L37" s="204" t="s">
        <v>42</v>
      </c>
      <c r="M37" s="204" t="s">
        <v>542</v>
      </c>
      <c r="N37" s="55" t="s">
        <v>45</v>
      </c>
    </row>
    <row r="38" spans="1:14" s="6" customFormat="1" ht="14.45" customHeight="1" x14ac:dyDescent="0.3">
      <c r="A38" s="56" t="s">
        <v>11</v>
      </c>
      <c r="B38" s="181">
        <f t="shared" ref="B38:B43" si="3">SUM(E38,H38,K38,N38)</f>
        <v>0</v>
      </c>
      <c r="C38" s="58"/>
      <c r="D38" s="57"/>
      <c r="E38" s="181">
        <f>SUM(E39,E42)</f>
        <v>0</v>
      </c>
      <c r="F38" s="58"/>
      <c r="G38" s="58"/>
      <c r="H38" s="181">
        <f>SUM(H39,H42)</f>
        <v>0</v>
      </c>
      <c r="I38" s="58"/>
      <c r="J38" s="58"/>
      <c r="K38" s="181">
        <f>SUM(K39,K42)</f>
        <v>0</v>
      </c>
      <c r="L38" s="58"/>
      <c r="M38" s="58"/>
      <c r="N38" s="181">
        <f>SUM(N39,N42)</f>
        <v>0</v>
      </c>
    </row>
    <row r="39" spans="1:14" s="6" customFormat="1" ht="14.45" customHeight="1" x14ac:dyDescent="0.3">
      <c r="A39" s="59" t="s">
        <v>12</v>
      </c>
      <c r="B39" s="181">
        <f t="shared" si="3"/>
        <v>0</v>
      </c>
      <c r="C39" s="58"/>
      <c r="D39" s="58"/>
      <c r="E39" s="181">
        <f>SUM(E40:E41)</f>
        <v>0</v>
      </c>
      <c r="F39" s="58"/>
      <c r="G39" s="58"/>
      <c r="H39" s="181">
        <f>SUM(H40:H41)</f>
        <v>0</v>
      </c>
      <c r="I39" s="58"/>
      <c r="J39" s="58"/>
      <c r="K39" s="181">
        <f>SUM(K40:K41)</f>
        <v>0</v>
      </c>
      <c r="L39" s="58"/>
      <c r="M39" s="58"/>
      <c r="N39" s="181">
        <f>SUM(N40:N41)</f>
        <v>0</v>
      </c>
    </row>
    <row r="40" spans="1:14" s="6" customFormat="1" ht="14.45" customHeight="1" x14ac:dyDescent="0.3">
      <c r="A40" s="60" t="s">
        <v>114</v>
      </c>
      <c r="B40" s="181">
        <f t="shared" si="3"/>
        <v>0</v>
      </c>
      <c r="C40" s="27"/>
      <c r="D40" s="27"/>
      <c r="E40" s="182"/>
      <c r="F40" s="27"/>
      <c r="G40" s="27"/>
      <c r="H40" s="182"/>
      <c r="I40" s="27"/>
      <c r="J40" s="27"/>
      <c r="K40" s="182"/>
      <c r="L40" s="199"/>
      <c r="M40" s="27"/>
      <c r="N40" s="182"/>
    </row>
    <row r="41" spans="1:14" s="6" customFormat="1" ht="14.45" customHeight="1" x14ac:dyDescent="0.3">
      <c r="A41" s="60" t="s">
        <v>116</v>
      </c>
      <c r="B41" s="181">
        <f t="shared" si="3"/>
        <v>0</v>
      </c>
      <c r="C41" s="198">
        <f>IF('TAB5.4'!L$14="v",0,'TAB5.4'!L$14)</f>
        <v>0</v>
      </c>
      <c r="D41" s="181">
        <f>'TAB3.3'!$G$38</f>
        <v>0</v>
      </c>
      <c r="E41" s="181">
        <f>C41*D41</f>
        <v>0</v>
      </c>
      <c r="F41" s="198">
        <f>IF('TAB5.4'!M$14="v",0,'TAB5.4'!M$14)</f>
        <v>0</v>
      </c>
      <c r="G41" s="181">
        <f>'TAB3.3'!$G$39</f>
        <v>0</v>
      </c>
      <c r="H41" s="181">
        <f>F41*G41</f>
        <v>0</v>
      </c>
      <c r="I41" s="198">
        <f>IF('TAB5.4'!N$14="v",0,'TAB5.4'!N$14)</f>
        <v>0</v>
      </c>
      <c r="J41" s="181">
        <f>'TAB3.3'!$G$40</f>
        <v>0</v>
      </c>
      <c r="K41" s="181">
        <f>I41*J41</f>
        <v>0</v>
      </c>
      <c r="L41" s="198">
        <f>IF('TAB5.4'!O$14="v",0,'TAB5.4'!O$14)</f>
        <v>0</v>
      </c>
      <c r="M41" s="181">
        <f>'TAB3.3'!$G$41</f>
        <v>0</v>
      </c>
      <c r="N41" s="181">
        <f>L41*M41</f>
        <v>0</v>
      </c>
    </row>
    <row r="42" spans="1:14" s="6" customFormat="1" ht="14.45" customHeight="1" x14ac:dyDescent="0.3">
      <c r="A42" s="59" t="s">
        <v>14</v>
      </c>
      <c r="B42" s="181">
        <f t="shared" si="3"/>
        <v>0</v>
      </c>
      <c r="C42" s="198">
        <f>IF('TAB5.4'!L$16="v",0,'TAB5.4'!L$16)</f>
        <v>0</v>
      </c>
      <c r="D42" s="181">
        <f>'TAB3.3'!$G$8</f>
        <v>0</v>
      </c>
      <c r="E42" s="181">
        <f>C42*D42</f>
        <v>0</v>
      </c>
      <c r="F42" s="198">
        <f>IF('TAB5.4'!M$16="v",0,'TAB5.4'!M$16)</f>
        <v>0</v>
      </c>
      <c r="G42" s="181">
        <f>'TAB3.3'!$G$9</f>
        <v>0</v>
      </c>
      <c r="H42" s="181">
        <f>F42*G42</f>
        <v>0</v>
      </c>
      <c r="I42" s="198">
        <f>IF('TAB5.4'!N$16="v",0,'TAB5.4'!N$16)</f>
        <v>0</v>
      </c>
      <c r="J42" s="181">
        <f>'TAB3.3'!$G$10</f>
        <v>0</v>
      </c>
      <c r="K42" s="181">
        <f>I42*J42</f>
        <v>0</v>
      </c>
      <c r="L42" s="198">
        <f>IF('TAB5.4'!O$16="v",0,'TAB5.4'!O$16)</f>
        <v>0</v>
      </c>
      <c r="M42" s="181">
        <f>'TAB3.3'!$G$10</f>
        <v>0</v>
      </c>
      <c r="N42" s="181">
        <f>L42*M42</f>
        <v>0</v>
      </c>
    </row>
    <row r="43" spans="1:14" s="6" customFormat="1" ht="14.45" customHeight="1" x14ac:dyDescent="0.3">
      <c r="A43" s="51" t="s">
        <v>19</v>
      </c>
      <c r="B43" s="183">
        <f t="shared" si="3"/>
        <v>0</v>
      </c>
      <c r="C43" s="15"/>
      <c r="D43" s="15"/>
      <c r="E43" s="183">
        <f>E38</f>
        <v>0</v>
      </c>
      <c r="F43" s="15"/>
      <c r="G43" s="15"/>
      <c r="H43" s="183">
        <f>H38</f>
        <v>0</v>
      </c>
      <c r="I43" s="15"/>
      <c r="J43" s="15"/>
      <c r="K43" s="183">
        <f>K38</f>
        <v>0</v>
      </c>
      <c r="L43" s="15"/>
      <c r="M43" s="15"/>
      <c r="N43" s="183">
        <f>N38</f>
        <v>0</v>
      </c>
    </row>
    <row r="44" spans="1:14" s="6" customFormat="1" ht="14.45" customHeight="1" x14ac:dyDescent="0.3">
      <c r="N44" s="21"/>
    </row>
    <row r="45" spans="1:14" ht="25.15" customHeight="1" x14ac:dyDescent="0.35">
      <c r="A45" s="538" t="s">
        <v>259</v>
      </c>
      <c r="B45" s="538"/>
      <c r="C45" s="538"/>
      <c r="D45" s="538"/>
      <c r="E45" s="538"/>
      <c r="F45" s="538"/>
      <c r="G45" s="538"/>
      <c r="H45" s="538"/>
      <c r="I45" s="538"/>
      <c r="J45" s="538"/>
      <c r="K45" s="538"/>
      <c r="L45" s="538"/>
      <c r="M45" s="538"/>
      <c r="N45" s="538"/>
    </row>
    <row r="46" spans="1:14" s="6" customFormat="1" ht="14.45" customHeight="1" x14ac:dyDescent="0.3">
      <c r="A46" s="590" t="s">
        <v>0</v>
      </c>
      <c r="B46" s="204" t="s">
        <v>19</v>
      </c>
      <c r="C46" s="552" t="s">
        <v>5</v>
      </c>
      <c r="D46" s="552"/>
      <c r="E46" s="552"/>
      <c r="F46" s="552" t="s">
        <v>6</v>
      </c>
      <c r="G46" s="552"/>
      <c r="H46" s="552"/>
      <c r="I46" s="552" t="s">
        <v>7</v>
      </c>
      <c r="J46" s="552"/>
      <c r="K46" s="552"/>
      <c r="L46" s="552" t="s">
        <v>8</v>
      </c>
      <c r="M46" s="552"/>
      <c r="N46" s="552"/>
    </row>
    <row r="47" spans="1:14" s="6" customFormat="1" ht="14.45" customHeight="1" x14ac:dyDescent="0.3">
      <c r="A47" s="590"/>
      <c r="B47" s="204" t="s">
        <v>9</v>
      </c>
      <c r="C47" s="204" t="s">
        <v>42</v>
      </c>
      <c r="D47" s="204" t="s">
        <v>542</v>
      </c>
      <c r="E47" s="204" t="s">
        <v>45</v>
      </c>
      <c r="F47" s="204" t="s">
        <v>42</v>
      </c>
      <c r="G47" s="204" t="s">
        <v>542</v>
      </c>
      <c r="H47" s="204" t="s">
        <v>45</v>
      </c>
      <c r="I47" s="204" t="s">
        <v>42</v>
      </c>
      <c r="J47" s="204" t="s">
        <v>542</v>
      </c>
      <c r="K47" s="204" t="s">
        <v>45</v>
      </c>
      <c r="L47" s="204" t="s">
        <v>42</v>
      </c>
      <c r="M47" s="204" t="s">
        <v>542</v>
      </c>
      <c r="N47" s="55" t="s">
        <v>45</v>
      </c>
    </row>
    <row r="48" spans="1:14" s="6" customFormat="1" ht="14.45" customHeight="1" x14ac:dyDescent="0.3">
      <c r="A48" s="56" t="s">
        <v>11</v>
      </c>
      <c r="B48" s="181">
        <f t="shared" ref="B48:B53" si="4">SUM(E48,H48,K48,N48)</f>
        <v>0</v>
      </c>
      <c r="C48" s="58"/>
      <c r="D48" s="57"/>
      <c r="E48" s="181">
        <f>SUM(E49,E52)</f>
        <v>0</v>
      </c>
      <c r="F48" s="58"/>
      <c r="G48" s="58"/>
      <c r="H48" s="181">
        <f>SUM(H49,H52)</f>
        <v>0</v>
      </c>
      <c r="I48" s="58"/>
      <c r="J48" s="58"/>
      <c r="K48" s="181">
        <f>SUM(K49,K52)</f>
        <v>0</v>
      </c>
      <c r="L48" s="58"/>
      <c r="M48" s="58"/>
      <c r="N48" s="181">
        <f>SUM(N49,N52)</f>
        <v>0</v>
      </c>
    </row>
    <row r="49" spans="1:14" s="6" customFormat="1" ht="14.45" customHeight="1" x14ac:dyDescent="0.3">
      <c r="A49" s="59" t="s">
        <v>12</v>
      </c>
      <c r="B49" s="181">
        <f t="shared" si="4"/>
        <v>0</v>
      </c>
      <c r="C49" s="58"/>
      <c r="D49" s="58"/>
      <c r="E49" s="181">
        <f>SUM(E50:E51)</f>
        <v>0</v>
      </c>
      <c r="F49" s="58"/>
      <c r="G49" s="58"/>
      <c r="H49" s="181">
        <f>SUM(H50:H51)</f>
        <v>0</v>
      </c>
      <c r="I49" s="58"/>
      <c r="J49" s="58"/>
      <c r="K49" s="181">
        <f>SUM(K50:K51)</f>
        <v>0</v>
      </c>
      <c r="L49" s="58"/>
      <c r="M49" s="58"/>
      <c r="N49" s="181">
        <f>SUM(N50:N51)</f>
        <v>0</v>
      </c>
    </row>
    <row r="50" spans="1:14" s="6" customFormat="1" ht="14.45" customHeight="1" x14ac:dyDescent="0.3">
      <c r="A50" s="60" t="s">
        <v>114</v>
      </c>
      <c r="B50" s="181">
        <f t="shared" si="4"/>
        <v>0</v>
      </c>
      <c r="C50" s="27"/>
      <c r="D50" s="27"/>
      <c r="E50" s="182"/>
      <c r="F50" s="27"/>
      <c r="G50" s="27"/>
      <c r="H50" s="182"/>
      <c r="I50" s="27"/>
      <c r="J50" s="27"/>
      <c r="K50" s="182"/>
      <c r="L50" s="199"/>
      <c r="M50" s="27"/>
      <c r="N50" s="182"/>
    </row>
    <row r="51" spans="1:14" s="6" customFormat="1" ht="14.45" customHeight="1" x14ac:dyDescent="0.3">
      <c r="A51" s="60" t="s">
        <v>116</v>
      </c>
      <c r="B51" s="181">
        <f t="shared" si="4"/>
        <v>0</v>
      </c>
      <c r="C51" s="198">
        <f>IF('TAB5.5'!L$14="v",0,'TAB5.5'!L$14)</f>
        <v>0</v>
      </c>
      <c r="D51" s="181">
        <f>'TAB3.3'!$H$38</f>
        <v>0</v>
      </c>
      <c r="E51" s="181">
        <f>C51*D51</f>
        <v>0</v>
      </c>
      <c r="F51" s="198">
        <f>IF('TAB5.5'!M$14="v",0,'TAB5.5'!M$14)</f>
        <v>0</v>
      </c>
      <c r="G51" s="181">
        <f>'TAB3.3'!$H$39</f>
        <v>0</v>
      </c>
      <c r="H51" s="181">
        <f>F51*G51</f>
        <v>0</v>
      </c>
      <c r="I51" s="198">
        <f>IF('TAB5.5'!N$14="v",0,'TAB5.5'!N$14)</f>
        <v>0</v>
      </c>
      <c r="J51" s="181">
        <f>'TAB3.3'!$H$40</f>
        <v>0</v>
      </c>
      <c r="K51" s="181">
        <f>I51*J51</f>
        <v>0</v>
      </c>
      <c r="L51" s="198">
        <f>IF('TAB5.5'!O$14="v",0,'TAB5.5'!O$14)</f>
        <v>0</v>
      </c>
      <c r="M51" s="181">
        <f>'TAB3.3'!$H$41</f>
        <v>0</v>
      </c>
      <c r="N51" s="181">
        <f>L51*M51</f>
        <v>0</v>
      </c>
    </row>
    <row r="52" spans="1:14" s="6" customFormat="1" ht="14.45" customHeight="1" x14ac:dyDescent="0.3">
      <c r="A52" s="59" t="s">
        <v>14</v>
      </c>
      <c r="B52" s="181">
        <f t="shared" si="4"/>
        <v>0</v>
      </c>
      <c r="C52" s="198">
        <f>IF('TAB5.5'!L$16="v",0,'TAB5.5'!L$16)</f>
        <v>0</v>
      </c>
      <c r="D52" s="181">
        <f>'TAB3.3'!$H$8</f>
        <v>0</v>
      </c>
      <c r="E52" s="181">
        <f>C52*D52</f>
        <v>0</v>
      </c>
      <c r="F52" s="198">
        <f>IF('TAB5.5'!M$16="v",0,'TAB5.5'!M$16)</f>
        <v>0</v>
      </c>
      <c r="G52" s="181">
        <f>'TAB3.3'!$H$9</f>
        <v>0</v>
      </c>
      <c r="H52" s="181">
        <f>F52*G52</f>
        <v>0</v>
      </c>
      <c r="I52" s="198">
        <f>IF('TAB5.5'!N$16="v",0,'TAB5.5'!N$16)</f>
        <v>0</v>
      </c>
      <c r="J52" s="181">
        <f>'TAB3.3'!$H$10</f>
        <v>0</v>
      </c>
      <c r="K52" s="181">
        <f>I52*J52</f>
        <v>0</v>
      </c>
      <c r="L52" s="198">
        <f>IF('TAB5.5'!O$16="v",0,'TAB5.5'!O$16)</f>
        <v>0</v>
      </c>
      <c r="M52" s="181">
        <f>'TAB3.3'!$H$10</f>
        <v>0</v>
      </c>
      <c r="N52" s="181">
        <f>L52*M52</f>
        <v>0</v>
      </c>
    </row>
    <row r="53" spans="1:14" s="6" customFormat="1" ht="14.45" customHeight="1" x14ac:dyDescent="0.3">
      <c r="A53" s="51" t="s">
        <v>19</v>
      </c>
      <c r="B53" s="183">
        <f t="shared" si="4"/>
        <v>0</v>
      </c>
      <c r="C53" s="15"/>
      <c r="D53" s="15"/>
      <c r="E53" s="183">
        <f>E48</f>
        <v>0</v>
      </c>
      <c r="F53" s="15"/>
      <c r="G53" s="15"/>
      <c r="H53" s="183">
        <f>H48</f>
        <v>0</v>
      </c>
      <c r="I53" s="15"/>
      <c r="J53" s="15"/>
      <c r="K53" s="183">
        <f>K48</f>
        <v>0</v>
      </c>
      <c r="L53" s="15"/>
      <c r="M53" s="15"/>
      <c r="N53" s="183">
        <f>N48</f>
        <v>0</v>
      </c>
    </row>
    <row r="54" spans="1:14" s="6" customFormat="1" ht="14.45" customHeight="1" x14ac:dyDescent="0.3">
      <c r="N54" s="21"/>
    </row>
  </sheetData>
  <mergeCells count="30">
    <mergeCell ref="A5:N5"/>
    <mergeCell ref="A6:A7"/>
    <mergeCell ref="C6:E6"/>
    <mergeCell ref="F6:H6"/>
    <mergeCell ref="I6:K6"/>
    <mergeCell ref="L6:N6"/>
    <mergeCell ref="A15:N15"/>
    <mergeCell ref="A16:A17"/>
    <mergeCell ref="C16:E16"/>
    <mergeCell ref="F16:H16"/>
    <mergeCell ref="I16:K16"/>
    <mergeCell ref="L16:N16"/>
    <mergeCell ref="A25:N25"/>
    <mergeCell ref="A26:A27"/>
    <mergeCell ref="C26:E26"/>
    <mergeCell ref="F26:H26"/>
    <mergeCell ref="I26:K26"/>
    <mergeCell ref="L26:N26"/>
    <mergeCell ref="A35:N35"/>
    <mergeCell ref="A36:A37"/>
    <mergeCell ref="C36:E36"/>
    <mergeCell ref="F36:H36"/>
    <mergeCell ref="I36:K36"/>
    <mergeCell ref="L36:N36"/>
    <mergeCell ref="A45:N45"/>
    <mergeCell ref="A46:A47"/>
    <mergeCell ref="C46:E46"/>
    <mergeCell ref="F46:H46"/>
    <mergeCell ref="I46:K46"/>
    <mergeCell ref="L46:N46"/>
  </mergeCells>
  <pageMargins left="0.7" right="0.7" top="0.75" bottom="0.75" header="0.3" footer="0.3"/>
  <pageSetup paperSize="9" scale="62"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6"/>
  <sheetViews>
    <sheetView showGridLines="0" zoomScaleNormal="100" workbookViewId="0">
      <selection activeCell="A2" sqref="A2"/>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4" style="130" customWidth="1"/>
    <col min="16" max="16" width="1.7109375" customWidth="1"/>
    <col min="17" max="17" width="2.7109375" customWidth="1"/>
  </cols>
  <sheetData>
    <row r="1" spans="1:18" s="83" customFormat="1" ht="14.25" x14ac:dyDescent="0.2">
      <c r="L1" s="84"/>
      <c r="M1" s="84"/>
      <c r="N1" s="84"/>
      <c r="O1" s="84"/>
    </row>
    <row r="2" spans="1:18" s="4" customFormat="1" ht="29.45" customHeight="1" x14ac:dyDescent="0.3">
      <c r="A2" s="35" t="str">
        <f>TAB00!B60&amp;" : "&amp;TAB00!C60</f>
        <v>TAB5.1 : Tarifs d'injection 2024</v>
      </c>
      <c r="B2" s="40"/>
      <c r="C2" s="40"/>
      <c r="D2" s="40"/>
      <c r="E2" s="40"/>
      <c r="F2" s="40"/>
      <c r="G2" s="40"/>
      <c r="H2" s="40"/>
      <c r="I2" s="40"/>
      <c r="J2" s="40"/>
      <c r="K2" s="40"/>
      <c r="L2" s="40"/>
      <c r="M2" s="40"/>
      <c r="N2" s="40"/>
      <c r="O2" s="40"/>
      <c r="P2" s="40"/>
    </row>
    <row r="3" spans="1:18" s="83" customFormat="1" ht="14.25" x14ac:dyDescent="0.2">
      <c r="L3" s="84"/>
      <c r="M3" s="84"/>
      <c r="N3" s="84"/>
      <c r="O3" s="84"/>
    </row>
    <row r="4" spans="1:18" s="83" customFormat="1" ht="14.25" customHeight="1" x14ac:dyDescent="0.2">
      <c r="L4" s="84"/>
      <c r="M4" s="84"/>
      <c r="N4" s="84"/>
      <c r="O4" s="84"/>
    </row>
    <row r="5" spans="1:18" ht="16.5" x14ac:dyDescent="0.3">
      <c r="B5" s="85"/>
      <c r="C5" s="86"/>
      <c r="D5" s="115"/>
      <c r="E5" s="86"/>
      <c r="F5" s="86"/>
      <c r="G5" s="86"/>
      <c r="H5" s="86"/>
      <c r="I5" s="86"/>
      <c r="J5" s="86"/>
      <c r="K5" s="86"/>
      <c r="L5" s="87"/>
      <c r="M5" s="87"/>
      <c r="N5" s="87"/>
      <c r="O5" s="87"/>
      <c r="P5" s="88"/>
      <c r="Q5" s="89"/>
      <c r="R5" s="89"/>
    </row>
    <row r="6" spans="1:18" ht="15" customHeight="1" x14ac:dyDescent="0.3">
      <c r="B6" s="94"/>
      <c r="C6" s="599" t="s">
        <v>109</v>
      </c>
      <c r="D6" s="599"/>
      <c r="E6" s="599"/>
      <c r="F6" s="599"/>
      <c r="G6" s="599"/>
      <c r="H6" s="599"/>
      <c r="I6" s="599"/>
      <c r="J6" s="600" t="s">
        <v>112</v>
      </c>
      <c r="K6" s="600"/>
      <c r="L6" s="600"/>
      <c r="M6" s="601" t="str">
        <f>IF(TAB00!C11=0,"# Nom du GRD",TAB00!C11)</f>
        <v># Nom du GRD</v>
      </c>
      <c r="N6" s="601"/>
      <c r="O6" s="601"/>
      <c r="P6" s="95"/>
      <c r="Q6" s="89"/>
      <c r="R6" s="89"/>
    </row>
    <row r="7" spans="1:18" ht="16.5" x14ac:dyDescent="0.3">
      <c r="B7" s="94"/>
      <c r="C7" s="90"/>
      <c r="D7" s="91"/>
      <c r="E7" s="90"/>
      <c r="F7" s="90"/>
      <c r="G7" s="90"/>
      <c r="H7" s="90"/>
      <c r="I7" s="90"/>
      <c r="J7" s="90"/>
      <c r="K7" s="90"/>
      <c r="L7" s="92"/>
      <c r="M7" s="92"/>
      <c r="N7" s="92"/>
      <c r="O7" s="92"/>
      <c r="P7" s="95"/>
      <c r="Q7" s="89"/>
      <c r="R7" s="89"/>
    </row>
    <row r="8" spans="1:18" x14ac:dyDescent="0.3">
      <c r="A8" s="89"/>
      <c r="B8" s="94"/>
      <c r="C8" s="602" t="s">
        <v>110</v>
      </c>
      <c r="D8" s="602"/>
      <c r="E8" s="602"/>
      <c r="F8" s="602"/>
      <c r="G8" s="603" t="str">
        <f>"du 01.01.20"&amp;RIGHT(A2,2)&amp;" au 31.12.20"&amp;RIGHT(A2,2)</f>
        <v>du 01.01.2024 au 31.12.2024</v>
      </c>
      <c r="H8" s="603"/>
      <c r="I8" s="93"/>
      <c r="J8" s="90"/>
      <c r="K8" s="90"/>
      <c r="L8" s="92"/>
      <c r="M8" s="92"/>
      <c r="N8" s="92"/>
      <c r="O8" s="92"/>
      <c r="P8" s="95"/>
      <c r="Q8" s="89"/>
      <c r="R8" s="89"/>
    </row>
    <row r="9" spans="1:18" s="129" customFormat="1" ht="15.75" thickBot="1" x14ac:dyDescent="0.35">
      <c r="A9" s="128"/>
      <c r="B9" s="116"/>
      <c r="C9" s="117"/>
      <c r="D9" s="117"/>
      <c r="E9" s="117"/>
      <c r="F9" s="117"/>
      <c r="G9" s="118"/>
      <c r="H9" s="118"/>
      <c r="I9" s="93"/>
      <c r="J9" s="119"/>
      <c r="K9" s="119"/>
      <c r="L9" s="120"/>
      <c r="M9" s="120"/>
      <c r="N9" s="120"/>
      <c r="O9" s="120"/>
      <c r="P9" s="121"/>
      <c r="Q9" s="128"/>
      <c r="R9" s="128"/>
    </row>
    <row r="10" spans="1:18" s="129" customFormat="1" ht="15.75" thickBot="1" x14ac:dyDescent="0.35">
      <c r="A10" s="128"/>
      <c r="B10" s="116"/>
      <c r="C10" s="270"/>
      <c r="D10" s="271"/>
      <c r="E10" s="271"/>
      <c r="F10" s="271"/>
      <c r="G10" s="271"/>
      <c r="H10" s="271"/>
      <c r="I10" s="271"/>
      <c r="J10" s="272"/>
      <c r="K10" s="273" t="s">
        <v>97</v>
      </c>
      <c r="L10" s="274" t="s">
        <v>5</v>
      </c>
      <c r="M10" s="274" t="s">
        <v>6</v>
      </c>
      <c r="N10" s="274" t="s">
        <v>7</v>
      </c>
      <c r="O10" s="274" t="s">
        <v>113</v>
      </c>
      <c r="P10" s="121"/>
      <c r="Q10" s="128"/>
      <c r="R10" s="128"/>
    </row>
    <row r="11" spans="1:18" x14ac:dyDescent="0.3">
      <c r="A11" s="89"/>
      <c r="B11" s="94"/>
      <c r="C11" s="68"/>
      <c r="D11" s="206" t="s">
        <v>11</v>
      </c>
      <c r="E11" s="206"/>
      <c r="F11" s="69"/>
      <c r="G11" s="69"/>
      <c r="H11" s="69"/>
      <c r="I11" s="69"/>
      <c r="J11" s="70"/>
      <c r="K11" s="122"/>
      <c r="L11" s="123"/>
      <c r="M11" s="123"/>
      <c r="N11" s="123"/>
      <c r="O11" s="123"/>
      <c r="P11" s="95"/>
      <c r="Q11" s="89"/>
      <c r="R11" s="89"/>
    </row>
    <row r="12" spans="1:18" x14ac:dyDescent="0.3">
      <c r="A12" s="89"/>
      <c r="B12" s="94"/>
      <c r="C12" s="68"/>
      <c r="D12" s="206"/>
      <c r="E12" s="206" t="s">
        <v>12</v>
      </c>
      <c r="F12" s="69"/>
      <c r="G12" s="69"/>
      <c r="H12" s="69"/>
      <c r="I12" s="69"/>
      <c r="J12" s="70"/>
      <c r="K12" s="123"/>
      <c r="L12" s="123"/>
      <c r="M12" s="123"/>
      <c r="N12" s="123"/>
      <c r="O12" s="123"/>
      <c r="P12" s="95"/>
      <c r="Q12" s="89"/>
      <c r="R12" s="89"/>
    </row>
    <row r="13" spans="1:18" x14ac:dyDescent="0.3">
      <c r="A13" s="89"/>
      <c r="B13" s="94"/>
      <c r="C13" s="68"/>
      <c r="D13" s="69"/>
      <c r="E13" s="69"/>
      <c r="F13" s="72" t="s">
        <v>114</v>
      </c>
      <c r="G13" s="77"/>
      <c r="H13" s="77"/>
      <c r="I13" s="77"/>
      <c r="J13" s="77" t="s">
        <v>115</v>
      </c>
      <c r="K13" s="124" t="s">
        <v>540</v>
      </c>
      <c r="L13" s="75">
        <v>0</v>
      </c>
      <c r="M13" s="75">
        <v>0</v>
      </c>
      <c r="N13" s="75">
        <v>0</v>
      </c>
      <c r="O13" s="75">
        <v>0</v>
      </c>
      <c r="P13" s="95"/>
      <c r="Q13" s="89"/>
      <c r="R13" s="89"/>
    </row>
    <row r="14" spans="1:18" x14ac:dyDescent="0.3">
      <c r="A14" s="89"/>
      <c r="B14" s="94"/>
      <c r="C14" s="68"/>
      <c r="D14" s="69"/>
      <c r="E14" s="69"/>
      <c r="F14" s="76" t="s">
        <v>116</v>
      </c>
      <c r="G14" s="77"/>
      <c r="H14" s="77"/>
      <c r="I14" s="77"/>
      <c r="J14" s="73" t="s">
        <v>115</v>
      </c>
      <c r="K14" s="124" t="s">
        <v>541</v>
      </c>
      <c r="L14" s="184" t="s">
        <v>99</v>
      </c>
      <c r="M14" s="184" t="s">
        <v>99</v>
      </c>
      <c r="N14" s="184" t="s">
        <v>99</v>
      </c>
      <c r="O14" s="184" t="s">
        <v>99</v>
      </c>
      <c r="P14" s="95"/>
      <c r="Q14" s="89"/>
      <c r="R14" s="89"/>
    </row>
    <row r="15" spans="1:18" x14ac:dyDescent="0.3">
      <c r="A15" s="89"/>
      <c r="B15" s="94"/>
      <c r="C15" s="68"/>
      <c r="D15" s="69"/>
      <c r="E15" s="69"/>
      <c r="F15" s="71"/>
      <c r="G15" s="349"/>
      <c r="H15" s="349"/>
      <c r="I15" s="349"/>
      <c r="J15" s="364"/>
      <c r="K15" s="499"/>
      <c r="L15" s="500"/>
      <c r="M15" s="500"/>
      <c r="N15" s="500"/>
      <c r="O15" s="500"/>
      <c r="P15" s="95"/>
      <c r="Q15" s="89"/>
      <c r="R15" s="89"/>
    </row>
    <row r="16" spans="1:18" ht="15.75" thickBot="1" x14ac:dyDescent="0.35">
      <c r="A16" s="89"/>
      <c r="B16" s="94"/>
      <c r="C16" s="68"/>
      <c r="D16" s="69"/>
      <c r="E16" s="206" t="s">
        <v>14</v>
      </c>
      <c r="F16" s="71"/>
      <c r="G16" s="69"/>
      <c r="H16" s="69"/>
      <c r="I16" s="69"/>
      <c r="J16" s="73" t="s">
        <v>117</v>
      </c>
      <c r="K16" s="125" t="s">
        <v>320</v>
      </c>
      <c r="L16" s="185" t="s">
        <v>99</v>
      </c>
      <c r="M16" s="185" t="s">
        <v>99</v>
      </c>
      <c r="N16" s="185" t="s">
        <v>99</v>
      </c>
      <c r="O16" s="185" t="s">
        <v>99</v>
      </c>
      <c r="P16" s="95"/>
      <c r="Q16" s="89"/>
      <c r="R16" s="89"/>
    </row>
    <row r="17" spans="1:18" ht="15.75" thickBot="1" x14ac:dyDescent="0.35">
      <c r="A17" s="89"/>
      <c r="B17" s="94"/>
      <c r="C17" s="80"/>
      <c r="D17" s="81"/>
      <c r="E17" s="211"/>
      <c r="F17" s="82"/>
      <c r="G17" s="82"/>
      <c r="H17" s="82"/>
      <c r="I17" s="82"/>
      <c r="J17" s="81"/>
      <c r="K17" s="78"/>
      <c r="L17" s="496"/>
      <c r="M17" s="496"/>
      <c r="N17" s="496"/>
      <c r="O17" s="495"/>
      <c r="P17" s="95"/>
      <c r="Q17" s="89"/>
      <c r="R17" s="89"/>
    </row>
    <row r="18" spans="1:18" x14ac:dyDescent="0.3">
      <c r="A18" s="89"/>
      <c r="B18" s="96"/>
      <c r="C18" s="97"/>
      <c r="D18" s="97"/>
      <c r="E18" s="97"/>
      <c r="F18" s="97"/>
      <c r="G18" s="97"/>
      <c r="H18" s="97"/>
      <c r="I18" s="97"/>
      <c r="J18" s="97"/>
      <c r="K18" s="97"/>
      <c r="L18" s="126"/>
      <c r="M18" s="98"/>
      <c r="N18" s="98"/>
      <c r="O18" s="98"/>
      <c r="P18" s="99"/>
      <c r="Q18" s="89"/>
      <c r="R18" s="89"/>
    </row>
    <row r="19" spans="1:18" ht="14.45" customHeight="1" x14ac:dyDescent="0.3">
      <c r="A19" s="89"/>
      <c r="B19" s="89"/>
      <c r="C19" s="89"/>
      <c r="D19" s="89"/>
      <c r="E19" s="89"/>
      <c r="F19" s="89"/>
      <c r="G19" s="89"/>
      <c r="H19" s="89"/>
      <c r="I19" s="89"/>
      <c r="J19" s="89"/>
      <c r="K19" s="89"/>
      <c r="L19" s="127"/>
      <c r="M19" s="100"/>
      <c r="N19" s="100"/>
      <c r="O19" s="100"/>
      <c r="P19" s="89"/>
      <c r="Q19" s="89"/>
      <c r="R19" s="89"/>
    </row>
    <row r="20" spans="1:18" ht="15" customHeight="1" x14ac:dyDescent="0.3">
      <c r="A20" s="89"/>
      <c r="B20" s="101"/>
      <c r="C20" s="102"/>
      <c r="D20" s="598" t="s">
        <v>111</v>
      </c>
      <c r="E20" s="598"/>
      <c r="F20" s="598"/>
      <c r="G20" s="598"/>
      <c r="H20" s="598"/>
      <c r="I20" s="598"/>
      <c r="J20" s="103"/>
      <c r="K20" s="103"/>
      <c r="L20" s="103"/>
      <c r="M20" s="104"/>
      <c r="N20" s="104"/>
      <c r="O20" s="104"/>
      <c r="P20" s="105"/>
      <c r="Q20" s="89"/>
      <c r="R20" s="89"/>
    </row>
    <row r="21" spans="1:18" x14ac:dyDescent="0.3">
      <c r="A21" s="89"/>
      <c r="B21" s="94"/>
      <c r="C21" s="69"/>
      <c r="D21" s="106"/>
      <c r="E21" s="106"/>
      <c r="F21" s="106"/>
      <c r="G21" s="106"/>
      <c r="H21" s="106"/>
      <c r="I21" s="106"/>
      <c r="J21" s="106"/>
      <c r="K21" s="106"/>
      <c r="L21" s="106"/>
      <c r="M21" s="79"/>
      <c r="N21" s="79"/>
      <c r="O21" s="79"/>
      <c r="P21" s="95"/>
      <c r="Q21" s="89"/>
      <c r="R21" s="89"/>
    </row>
    <row r="22" spans="1:18" x14ac:dyDescent="0.3">
      <c r="A22" s="89"/>
      <c r="B22" s="94"/>
      <c r="C22" s="69"/>
      <c r="D22" s="69"/>
      <c r="E22" s="69"/>
      <c r="F22" s="69"/>
      <c r="G22" s="69"/>
      <c r="H22" s="69"/>
      <c r="I22" s="69"/>
      <c r="J22" s="69"/>
      <c r="K22" s="69"/>
      <c r="L22" s="79"/>
      <c r="M22" s="79"/>
      <c r="N22" s="79"/>
      <c r="O22" s="79"/>
      <c r="P22" s="95"/>
      <c r="Q22" s="89"/>
      <c r="R22" s="89"/>
    </row>
    <row r="23" spans="1:18" x14ac:dyDescent="0.3">
      <c r="A23" s="89"/>
      <c r="B23" s="94"/>
      <c r="C23" s="69"/>
      <c r="D23" s="69"/>
      <c r="E23" s="69"/>
      <c r="F23" s="69"/>
      <c r="G23" s="69"/>
      <c r="H23" s="69"/>
      <c r="I23" s="69"/>
      <c r="J23" s="69"/>
      <c r="K23" s="69"/>
      <c r="L23" s="79"/>
      <c r="M23" s="79"/>
      <c r="N23" s="79"/>
      <c r="O23" s="79"/>
      <c r="P23" s="95"/>
      <c r="Q23" s="89"/>
      <c r="R23" s="89"/>
    </row>
    <row r="24" spans="1:18" ht="15.75" x14ac:dyDescent="0.3">
      <c r="B24" s="107"/>
      <c r="C24" s="108"/>
      <c r="D24" s="108"/>
      <c r="E24" s="108"/>
      <c r="F24" s="108"/>
      <c r="G24" s="108"/>
      <c r="H24" s="108"/>
      <c r="I24" s="108"/>
      <c r="J24" s="108"/>
      <c r="K24" s="108"/>
      <c r="L24" s="109"/>
      <c r="M24" s="109"/>
      <c r="N24" s="109"/>
      <c r="O24" s="109"/>
      <c r="P24" s="110"/>
    </row>
    <row r="25" spans="1:18" ht="15.75" x14ac:dyDescent="0.3">
      <c r="B25" s="107"/>
      <c r="C25" s="108"/>
      <c r="D25" s="108"/>
      <c r="E25" s="108"/>
      <c r="F25" s="108"/>
      <c r="G25" s="108"/>
      <c r="H25" s="108"/>
      <c r="I25" s="108"/>
      <c r="J25" s="108"/>
      <c r="K25" s="108"/>
      <c r="L25" s="109"/>
      <c r="M25" s="109"/>
      <c r="N25" s="109"/>
      <c r="O25" s="109"/>
      <c r="P25" s="110"/>
    </row>
    <row r="26" spans="1:18" ht="15.75" x14ac:dyDescent="0.3">
      <c r="B26" s="111"/>
      <c r="C26" s="112"/>
      <c r="D26" s="112"/>
      <c r="E26" s="112"/>
      <c r="F26" s="112"/>
      <c r="G26" s="112"/>
      <c r="H26" s="112"/>
      <c r="I26" s="112"/>
      <c r="J26" s="112"/>
      <c r="K26" s="112"/>
      <c r="L26" s="113"/>
      <c r="M26" s="113"/>
      <c r="N26" s="113"/>
      <c r="O26" s="113"/>
      <c r="P26" s="114"/>
    </row>
  </sheetData>
  <mergeCells count="6">
    <mergeCell ref="D20:I20"/>
    <mergeCell ref="C6:I6"/>
    <mergeCell ref="J6:L6"/>
    <mergeCell ref="M6:O6"/>
    <mergeCell ref="C8:F8"/>
    <mergeCell ref="G8:H8"/>
  </mergeCells>
  <pageMargins left="0.7" right="0.7" top="0.75" bottom="0.75" header="0.3" footer="0.3"/>
  <pageSetup paperSize="9" scale="90" orientation="landscape"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26"/>
  <sheetViews>
    <sheetView showGridLines="0" zoomScaleNormal="100" workbookViewId="0">
      <selection activeCell="A2" sqref="A2"/>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4" style="130" customWidth="1"/>
    <col min="16" max="16" width="1.7109375" customWidth="1"/>
    <col min="17" max="17" width="2.7109375" customWidth="1"/>
  </cols>
  <sheetData>
    <row r="1" spans="1:17" s="83" customFormat="1" ht="14.25" x14ac:dyDescent="0.2">
      <c r="L1" s="84"/>
      <c r="M1" s="84"/>
      <c r="N1" s="84"/>
      <c r="O1" s="84"/>
    </row>
    <row r="2" spans="1:17" s="4" customFormat="1" ht="29.45" customHeight="1" x14ac:dyDescent="0.3">
      <c r="A2" s="35" t="str">
        <f>TAB00!B61&amp;" : "&amp;TAB00!C61</f>
        <v>TAB5.2 : Tarifs d'injection 2025</v>
      </c>
      <c r="B2" s="40"/>
      <c r="C2" s="40"/>
      <c r="D2" s="40"/>
      <c r="E2" s="40"/>
      <c r="F2" s="40"/>
      <c r="G2" s="40"/>
      <c r="H2" s="40"/>
      <c r="I2" s="40"/>
      <c r="J2" s="40"/>
      <c r="K2" s="40"/>
      <c r="L2" s="40"/>
      <c r="M2" s="40"/>
      <c r="N2" s="40"/>
      <c r="O2" s="40"/>
      <c r="P2" s="40"/>
    </row>
    <row r="3" spans="1:17" s="83" customFormat="1" ht="14.25" x14ac:dyDescent="0.2">
      <c r="L3" s="84"/>
      <c r="M3" s="84"/>
      <c r="N3" s="84"/>
      <c r="O3" s="84"/>
    </row>
    <row r="4" spans="1:17" s="83" customFormat="1" ht="14.25" customHeight="1" x14ac:dyDescent="0.2">
      <c r="L4" s="84"/>
      <c r="M4" s="84"/>
      <c r="N4" s="84"/>
      <c r="O4" s="84"/>
    </row>
    <row r="5" spans="1:17" ht="16.5" x14ac:dyDescent="0.3">
      <c r="B5" s="85"/>
      <c r="C5" s="86"/>
      <c r="D5" s="115"/>
      <c r="E5" s="86"/>
      <c r="F5" s="86"/>
      <c r="G5" s="86"/>
      <c r="H5" s="86"/>
      <c r="I5" s="86"/>
      <c r="J5" s="86"/>
      <c r="K5" s="86"/>
      <c r="L5" s="87"/>
      <c r="M5" s="87"/>
      <c r="N5" s="87"/>
      <c r="O5" s="87"/>
      <c r="P5" s="88"/>
      <c r="Q5" s="89"/>
    </row>
    <row r="6" spans="1:17" ht="16.5" x14ac:dyDescent="0.3">
      <c r="B6" s="94"/>
      <c r="C6" s="599" t="s">
        <v>109</v>
      </c>
      <c r="D6" s="599"/>
      <c r="E6" s="599"/>
      <c r="F6" s="599"/>
      <c r="G6" s="599"/>
      <c r="H6" s="599"/>
      <c r="I6" s="599"/>
      <c r="J6" s="600" t="s">
        <v>112</v>
      </c>
      <c r="K6" s="600"/>
      <c r="L6" s="600"/>
      <c r="M6" s="601" t="str">
        <f>IF(TAB00!C11=0,"# Nom du GRD",TAB00!C11)</f>
        <v># Nom du GRD</v>
      </c>
      <c r="N6" s="601"/>
      <c r="O6" s="601"/>
      <c r="P6" s="95"/>
      <c r="Q6" s="89"/>
    </row>
    <row r="7" spans="1:17" ht="16.5" x14ac:dyDescent="0.3">
      <c r="B7" s="94"/>
      <c r="C7" s="90"/>
      <c r="D7" s="91"/>
      <c r="E7" s="90"/>
      <c r="F7" s="90"/>
      <c r="G7" s="90"/>
      <c r="H7" s="90"/>
      <c r="I7" s="90"/>
      <c r="J7" s="90"/>
      <c r="K7" s="90"/>
      <c r="L7" s="92"/>
      <c r="M7" s="92"/>
      <c r="N7" s="92"/>
      <c r="O7" s="92"/>
      <c r="P7" s="95"/>
      <c r="Q7" s="89"/>
    </row>
    <row r="8" spans="1:17" x14ac:dyDescent="0.3">
      <c r="A8" s="89"/>
      <c r="B8" s="94"/>
      <c r="C8" s="602" t="s">
        <v>110</v>
      </c>
      <c r="D8" s="602"/>
      <c r="E8" s="602"/>
      <c r="F8" s="602"/>
      <c r="G8" s="603" t="str">
        <f>"du 01.01.20"&amp;RIGHT(A2,2)&amp;" au 31.12.20"&amp;RIGHT(A2,2)</f>
        <v>du 01.01.2025 au 31.12.2025</v>
      </c>
      <c r="H8" s="603"/>
      <c r="I8" s="93"/>
      <c r="J8" s="90"/>
      <c r="K8" s="90"/>
      <c r="L8" s="92"/>
      <c r="M8" s="92"/>
      <c r="N8" s="92"/>
      <c r="O8" s="92"/>
      <c r="P8" s="95"/>
      <c r="Q8" s="89"/>
    </row>
    <row r="9" spans="1:17" s="129" customFormat="1" ht="15.75" thickBot="1" x14ac:dyDescent="0.35">
      <c r="A9" s="128"/>
      <c r="B9" s="116"/>
      <c r="C9" s="117"/>
      <c r="D9" s="117"/>
      <c r="E9" s="117"/>
      <c r="F9" s="117"/>
      <c r="G9" s="118"/>
      <c r="H9" s="118"/>
      <c r="I9" s="93"/>
      <c r="J9" s="119"/>
      <c r="K9" s="119"/>
      <c r="L9" s="120"/>
      <c r="M9" s="120"/>
      <c r="N9" s="120"/>
      <c r="O9" s="120"/>
      <c r="P9" s="121"/>
      <c r="Q9" s="128"/>
    </row>
    <row r="10" spans="1:17" s="129" customFormat="1" ht="15.75" thickBot="1" x14ac:dyDescent="0.35">
      <c r="A10" s="128"/>
      <c r="B10" s="116"/>
      <c r="C10" s="270"/>
      <c r="D10" s="271"/>
      <c r="E10" s="271"/>
      <c r="F10" s="271"/>
      <c r="G10" s="271"/>
      <c r="H10" s="271"/>
      <c r="I10" s="271"/>
      <c r="J10" s="272"/>
      <c r="K10" s="273" t="s">
        <v>97</v>
      </c>
      <c r="L10" s="274" t="s">
        <v>5</v>
      </c>
      <c r="M10" s="274" t="s">
        <v>6</v>
      </c>
      <c r="N10" s="274" t="s">
        <v>7</v>
      </c>
      <c r="O10" s="274" t="s">
        <v>113</v>
      </c>
      <c r="P10" s="121"/>
      <c r="Q10" s="128"/>
    </row>
    <row r="11" spans="1:17" x14ac:dyDescent="0.3">
      <c r="A11" s="89"/>
      <c r="B11" s="94"/>
      <c r="C11" s="68"/>
      <c r="D11" s="206" t="s">
        <v>11</v>
      </c>
      <c r="E11" s="206"/>
      <c r="F11" s="69"/>
      <c r="G11" s="69"/>
      <c r="H11" s="69"/>
      <c r="I11" s="69"/>
      <c r="J11" s="70"/>
      <c r="K11" s="122"/>
      <c r="L11" s="123"/>
      <c r="M11" s="123"/>
      <c r="N11" s="123"/>
      <c r="O11" s="123"/>
      <c r="P11" s="95"/>
      <c r="Q11" s="89"/>
    </row>
    <row r="12" spans="1:17" x14ac:dyDescent="0.3">
      <c r="A12" s="89"/>
      <c r="B12" s="94"/>
      <c r="C12" s="68"/>
      <c r="D12" s="206"/>
      <c r="E12" s="206" t="s">
        <v>12</v>
      </c>
      <c r="F12" s="69"/>
      <c r="G12" s="69"/>
      <c r="H12" s="69"/>
      <c r="I12" s="69"/>
      <c r="J12" s="70"/>
      <c r="K12" s="123"/>
      <c r="L12" s="123"/>
      <c r="M12" s="123"/>
      <c r="N12" s="123"/>
      <c r="O12" s="123"/>
      <c r="P12" s="95"/>
      <c r="Q12" s="89"/>
    </row>
    <row r="13" spans="1:17" x14ac:dyDescent="0.3">
      <c r="A13" s="89"/>
      <c r="B13" s="94"/>
      <c r="C13" s="68"/>
      <c r="D13" s="69"/>
      <c r="E13" s="69"/>
      <c r="F13" s="72" t="s">
        <v>114</v>
      </c>
      <c r="G13" s="77"/>
      <c r="H13" s="77"/>
      <c r="I13" s="77"/>
      <c r="J13" s="77" t="s">
        <v>115</v>
      </c>
      <c r="K13" s="124" t="s">
        <v>540</v>
      </c>
      <c r="L13" s="75">
        <v>0</v>
      </c>
      <c r="M13" s="75">
        <v>0</v>
      </c>
      <c r="N13" s="75">
        <v>0</v>
      </c>
      <c r="O13" s="75">
        <v>0</v>
      </c>
      <c r="P13" s="95"/>
      <c r="Q13" s="89"/>
    </row>
    <row r="14" spans="1:17" x14ac:dyDescent="0.3">
      <c r="A14" s="89"/>
      <c r="B14" s="94"/>
      <c r="C14" s="68"/>
      <c r="D14" s="69"/>
      <c r="E14" s="69"/>
      <c r="F14" s="76" t="s">
        <v>116</v>
      </c>
      <c r="G14" s="77"/>
      <c r="H14" s="77"/>
      <c r="I14" s="77"/>
      <c r="J14" s="73" t="s">
        <v>115</v>
      </c>
      <c r="K14" s="124" t="s">
        <v>541</v>
      </c>
      <c r="L14" s="184" t="s">
        <v>99</v>
      </c>
      <c r="M14" s="184" t="s">
        <v>99</v>
      </c>
      <c r="N14" s="184" t="s">
        <v>99</v>
      </c>
      <c r="O14" s="184" t="s">
        <v>99</v>
      </c>
      <c r="P14" s="95"/>
      <c r="Q14" s="89"/>
    </row>
    <row r="15" spans="1:17" x14ac:dyDescent="0.3">
      <c r="A15" s="89"/>
      <c r="B15" s="94"/>
      <c r="C15" s="68"/>
      <c r="D15" s="69"/>
      <c r="E15" s="69"/>
      <c r="F15" s="71"/>
      <c r="G15" s="77"/>
      <c r="H15" s="77"/>
      <c r="I15" s="77"/>
      <c r="J15" s="73"/>
      <c r="K15" s="499"/>
      <c r="L15" s="500"/>
      <c r="M15" s="500"/>
      <c r="N15" s="500"/>
      <c r="O15" s="500"/>
      <c r="P15" s="95"/>
      <c r="Q15" s="89"/>
    </row>
    <row r="16" spans="1:17" ht="15.75" thickBot="1" x14ac:dyDescent="0.35">
      <c r="A16" s="89"/>
      <c r="B16" s="94"/>
      <c r="C16" s="68"/>
      <c r="D16" s="69"/>
      <c r="E16" s="206" t="s">
        <v>14</v>
      </c>
      <c r="F16" s="71"/>
      <c r="G16" s="77"/>
      <c r="H16" s="77"/>
      <c r="I16" s="77"/>
      <c r="J16" s="73" t="s">
        <v>117</v>
      </c>
      <c r="K16" s="125" t="s">
        <v>320</v>
      </c>
      <c r="L16" s="185" t="s">
        <v>99</v>
      </c>
      <c r="M16" s="185" t="s">
        <v>99</v>
      </c>
      <c r="N16" s="185" t="s">
        <v>99</v>
      </c>
      <c r="O16" s="185" t="s">
        <v>99</v>
      </c>
      <c r="P16" s="95"/>
      <c r="Q16" s="89"/>
    </row>
    <row r="17" spans="1:17" ht="15.75" thickBot="1" x14ac:dyDescent="0.35">
      <c r="A17" s="89"/>
      <c r="B17" s="94"/>
      <c r="C17" s="80"/>
      <c r="D17" s="81"/>
      <c r="E17" s="211"/>
      <c r="F17" s="82"/>
      <c r="G17" s="82"/>
      <c r="H17" s="82"/>
      <c r="I17" s="82"/>
      <c r="J17" s="81"/>
      <c r="K17" s="78"/>
      <c r="L17" s="67"/>
      <c r="M17" s="67"/>
      <c r="N17" s="67"/>
      <c r="O17" s="66"/>
      <c r="P17" s="95"/>
      <c r="Q17" s="89"/>
    </row>
    <row r="18" spans="1:17" x14ac:dyDescent="0.3">
      <c r="A18" s="89"/>
      <c r="B18" s="96"/>
      <c r="C18" s="97"/>
      <c r="D18" s="97"/>
      <c r="E18" s="97"/>
      <c r="F18" s="97"/>
      <c r="G18" s="97"/>
      <c r="H18" s="97"/>
      <c r="I18" s="97"/>
      <c r="J18" s="97"/>
      <c r="K18" s="97"/>
      <c r="L18" s="126"/>
      <c r="M18" s="98"/>
      <c r="N18" s="98"/>
      <c r="O18" s="98"/>
      <c r="P18" s="99"/>
      <c r="Q18" s="89"/>
    </row>
    <row r="19" spans="1:17" ht="14.45" customHeight="1" x14ac:dyDescent="0.3">
      <c r="A19" s="89"/>
      <c r="B19" s="89"/>
      <c r="C19" s="89"/>
      <c r="D19" s="89"/>
      <c r="E19" s="89"/>
      <c r="F19" s="89"/>
      <c r="G19" s="89"/>
      <c r="H19" s="89"/>
      <c r="I19" s="89"/>
      <c r="J19" s="89"/>
      <c r="K19" s="89"/>
      <c r="L19" s="127"/>
      <c r="M19" s="100"/>
      <c r="N19" s="100"/>
      <c r="O19" s="100"/>
      <c r="P19" s="89"/>
      <c r="Q19" s="89"/>
    </row>
    <row r="20" spans="1:17" x14ac:dyDescent="0.3">
      <c r="A20" s="89"/>
      <c r="B20" s="101"/>
      <c r="C20" s="102"/>
      <c r="D20" s="598" t="s">
        <v>111</v>
      </c>
      <c r="E20" s="598"/>
      <c r="F20" s="598"/>
      <c r="G20" s="598"/>
      <c r="H20" s="598"/>
      <c r="I20" s="598"/>
      <c r="J20" s="103"/>
      <c r="K20" s="103"/>
      <c r="L20" s="103"/>
      <c r="M20" s="104"/>
      <c r="N20" s="104"/>
      <c r="O20" s="104"/>
      <c r="P20" s="105"/>
      <c r="Q20" s="89"/>
    </row>
    <row r="21" spans="1:17" x14ac:dyDescent="0.3">
      <c r="A21" s="89"/>
      <c r="B21" s="94"/>
      <c r="C21" s="69"/>
      <c r="D21" s="106"/>
      <c r="E21" s="106"/>
      <c r="F21" s="106"/>
      <c r="G21" s="106"/>
      <c r="H21" s="106"/>
      <c r="I21" s="106"/>
      <c r="J21" s="106"/>
      <c r="K21" s="106"/>
      <c r="L21" s="106"/>
      <c r="M21" s="79"/>
      <c r="N21" s="79"/>
      <c r="O21" s="79"/>
      <c r="P21" s="95"/>
      <c r="Q21" s="89"/>
    </row>
    <row r="22" spans="1:17" x14ac:dyDescent="0.3">
      <c r="A22" s="89"/>
      <c r="B22" s="94"/>
      <c r="C22" s="69"/>
      <c r="D22" s="69"/>
      <c r="E22" s="69"/>
      <c r="F22" s="69"/>
      <c r="G22" s="69"/>
      <c r="H22" s="69"/>
      <c r="I22" s="69"/>
      <c r="J22" s="69"/>
      <c r="K22" s="69"/>
      <c r="L22" s="79"/>
      <c r="M22" s="79"/>
      <c r="N22" s="79"/>
      <c r="O22" s="79"/>
      <c r="P22" s="95"/>
      <c r="Q22" s="89"/>
    </row>
    <row r="23" spans="1:17" x14ac:dyDescent="0.3">
      <c r="A23" s="89"/>
      <c r="B23" s="94"/>
      <c r="C23" s="69"/>
      <c r="D23" s="69"/>
      <c r="E23" s="69"/>
      <c r="F23" s="69"/>
      <c r="G23" s="69"/>
      <c r="H23" s="69"/>
      <c r="I23" s="69"/>
      <c r="J23" s="69"/>
      <c r="K23" s="69"/>
      <c r="L23" s="79"/>
      <c r="M23" s="79"/>
      <c r="N23" s="79"/>
      <c r="O23" s="79"/>
      <c r="P23" s="95"/>
      <c r="Q23" s="89"/>
    </row>
    <row r="24" spans="1:17" ht="15.75" x14ac:dyDescent="0.3">
      <c r="B24" s="107"/>
      <c r="C24" s="108"/>
      <c r="D24" s="108"/>
      <c r="E24" s="108"/>
      <c r="F24" s="108"/>
      <c r="G24" s="108"/>
      <c r="H24" s="108"/>
      <c r="I24" s="108"/>
      <c r="J24" s="108"/>
      <c r="K24" s="108"/>
      <c r="L24" s="109"/>
      <c r="M24" s="109"/>
      <c r="N24" s="109"/>
      <c r="O24" s="109"/>
      <c r="P24" s="110"/>
    </row>
    <row r="25" spans="1:17" ht="15.75" x14ac:dyDescent="0.3">
      <c r="B25" s="107"/>
      <c r="C25" s="108"/>
      <c r="D25" s="108"/>
      <c r="E25" s="108"/>
      <c r="F25" s="108"/>
      <c r="G25" s="108"/>
      <c r="H25" s="108"/>
      <c r="I25" s="108"/>
      <c r="J25" s="108"/>
      <c r="K25" s="108"/>
      <c r="L25" s="109"/>
      <c r="M25" s="109"/>
      <c r="N25" s="109"/>
      <c r="O25" s="109"/>
      <c r="P25" s="110"/>
    </row>
    <row r="26" spans="1:17" ht="15.75" x14ac:dyDescent="0.3">
      <c r="B26" s="111"/>
      <c r="C26" s="112"/>
      <c r="D26" s="112"/>
      <c r="E26" s="112"/>
      <c r="F26" s="112"/>
      <c r="G26" s="112"/>
      <c r="H26" s="112"/>
      <c r="I26" s="112"/>
      <c r="J26" s="112"/>
      <c r="K26" s="112"/>
      <c r="L26" s="113"/>
      <c r="M26" s="113"/>
      <c r="N26" s="113"/>
      <c r="O26" s="113"/>
      <c r="P26" s="114"/>
    </row>
  </sheetData>
  <mergeCells count="6">
    <mergeCell ref="D20:I20"/>
    <mergeCell ref="C6:I6"/>
    <mergeCell ref="J6:L6"/>
    <mergeCell ref="M6:O6"/>
    <mergeCell ref="C8:F8"/>
    <mergeCell ref="G8:H8"/>
  </mergeCells>
  <pageMargins left="0.7" right="0.7" top="0.75" bottom="0.75" header="0.3" footer="0.3"/>
  <pageSetup paperSize="9" scale="90" orientation="landscape"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26"/>
  <sheetViews>
    <sheetView showGridLines="0" zoomScaleNormal="100" workbookViewId="0">
      <selection activeCell="A2" sqref="A2"/>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4" style="130" customWidth="1"/>
    <col min="16" max="16" width="1.7109375" customWidth="1"/>
    <col min="17" max="17" width="2.7109375" customWidth="1"/>
  </cols>
  <sheetData>
    <row r="1" spans="1:18" s="83" customFormat="1" ht="14.25" x14ac:dyDescent="0.2">
      <c r="L1" s="84"/>
      <c r="M1" s="84"/>
      <c r="N1" s="84"/>
      <c r="O1" s="84"/>
    </row>
    <row r="2" spans="1:18" s="4" customFormat="1" ht="29.45" customHeight="1" x14ac:dyDescent="0.3">
      <c r="A2" s="35" t="str">
        <f>TAB00!B62&amp;" : "&amp;TAB00!C62</f>
        <v>TAB5.3 : Tarifs d'injection 2026</v>
      </c>
      <c r="B2" s="40"/>
      <c r="C2" s="40"/>
      <c r="D2" s="40"/>
      <c r="E2" s="40"/>
      <c r="F2" s="40"/>
      <c r="G2" s="40"/>
      <c r="H2" s="40"/>
      <c r="I2" s="40"/>
      <c r="J2" s="40"/>
      <c r="K2" s="40"/>
      <c r="L2" s="40"/>
      <c r="M2" s="40"/>
      <c r="N2" s="40"/>
      <c r="O2" s="40"/>
      <c r="P2" s="40"/>
    </row>
    <row r="3" spans="1:18" s="83" customFormat="1" ht="14.25" x14ac:dyDescent="0.2">
      <c r="L3" s="84"/>
      <c r="M3" s="84"/>
      <c r="N3" s="84"/>
      <c r="O3" s="84"/>
    </row>
    <row r="4" spans="1:18" s="83" customFormat="1" ht="14.25" customHeight="1" x14ac:dyDescent="0.2">
      <c r="L4" s="84"/>
      <c r="M4" s="84"/>
      <c r="N4" s="84"/>
      <c r="O4" s="84"/>
    </row>
    <row r="5" spans="1:18" ht="16.5" x14ac:dyDescent="0.3">
      <c r="B5" s="85"/>
      <c r="C5" s="86"/>
      <c r="D5" s="115"/>
      <c r="E5" s="86"/>
      <c r="F5" s="86"/>
      <c r="G5" s="86"/>
      <c r="H5" s="86"/>
      <c r="I5" s="86"/>
      <c r="J5" s="86"/>
      <c r="K5" s="86"/>
      <c r="L5" s="87"/>
      <c r="M5" s="87"/>
      <c r="N5" s="87"/>
      <c r="O5" s="87"/>
      <c r="P5" s="88"/>
      <c r="Q5" s="89"/>
      <c r="R5" s="89"/>
    </row>
    <row r="6" spans="1:18" ht="16.5" x14ac:dyDescent="0.3">
      <c r="B6" s="94"/>
      <c r="C6" s="599" t="s">
        <v>109</v>
      </c>
      <c r="D6" s="599"/>
      <c r="E6" s="599"/>
      <c r="F6" s="599"/>
      <c r="G6" s="599"/>
      <c r="H6" s="599"/>
      <c r="I6" s="599"/>
      <c r="J6" s="600" t="s">
        <v>112</v>
      </c>
      <c r="K6" s="600"/>
      <c r="L6" s="600"/>
      <c r="M6" s="601" t="str">
        <f>IF(TAB00!C11=0,"# Nom du GRD",TAB00!C11)</f>
        <v># Nom du GRD</v>
      </c>
      <c r="N6" s="601"/>
      <c r="O6" s="601"/>
      <c r="P6" s="95"/>
      <c r="Q6" s="89"/>
      <c r="R6" s="89"/>
    </row>
    <row r="7" spans="1:18" ht="16.5" x14ac:dyDescent="0.3">
      <c r="B7" s="94"/>
      <c r="C7" s="90"/>
      <c r="D7" s="91"/>
      <c r="E7" s="90"/>
      <c r="F7" s="90"/>
      <c r="G7" s="90"/>
      <c r="H7" s="90"/>
      <c r="I7" s="90"/>
      <c r="J7" s="90"/>
      <c r="K7" s="90"/>
      <c r="L7" s="92"/>
      <c r="M7" s="92"/>
      <c r="N7" s="92"/>
      <c r="O7" s="92"/>
      <c r="P7" s="95"/>
      <c r="Q7" s="89"/>
      <c r="R7" s="89"/>
    </row>
    <row r="8" spans="1:18" x14ac:dyDescent="0.3">
      <c r="A8" s="89"/>
      <c r="B8" s="94"/>
      <c r="C8" s="602" t="s">
        <v>110</v>
      </c>
      <c r="D8" s="602"/>
      <c r="E8" s="602"/>
      <c r="F8" s="602"/>
      <c r="G8" s="603" t="str">
        <f>"du 01.01.20"&amp;RIGHT(A2,2)&amp;" au 31.12.20"&amp;RIGHT(A2,2)</f>
        <v>du 01.01.2026 au 31.12.2026</v>
      </c>
      <c r="H8" s="603"/>
      <c r="I8" s="93"/>
      <c r="J8" s="90"/>
      <c r="K8" s="90"/>
      <c r="L8" s="92"/>
      <c r="M8" s="92"/>
      <c r="N8" s="92"/>
      <c r="O8" s="92"/>
      <c r="P8" s="95"/>
      <c r="Q8" s="89"/>
      <c r="R8" s="89"/>
    </row>
    <row r="9" spans="1:18" s="129" customFormat="1" ht="15.75" thickBot="1" x14ac:dyDescent="0.35">
      <c r="A9" s="128"/>
      <c r="B9" s="116"/>
      <c r="C9" s="117"/>
      <c r="D9" s="117"/>
      <c r="E9" s="117"/>
      <c r="F9" s="117"/>
      <c r="G9" s="118"/>
      <c r="H9" s="118"/>
      <c r="I9" s="93"/>
      <c r="J9" s="119"/>
      <c r="K9" s="119"/>
      <c r="L9" s="120"/>
      <c r="M9" s="120"/>
      <c r="N9" s="120"/>
      <c r="O9" s="120"/>
      <c r="P9" s="121"/>
      <c r="Q9" s="128"/>
      <c r="R9" s="128"/>
    </row>
    <row r="10" spans="1:18" s="129" customFormat="1" ht="15.75" thickBot="1" x14ac:dyDescent="0.35">
      <c r="A10" s="128"/>
      <c r="B10" s="116"/>
      <c r="C10" s="270"/>
      <c r="D10" s="271"/>
      <c r="E10" s="271"/>
      <c r="F10" s="271"/>
      <c r="G10" s="271"/>
      <c r="H10" s="271"/>
      <c r="I10" s="271"/>
      <c r="J10" s="272"/>
      <c r="K10" s="273" t="s">
        <v>97</v>
      </c>
      <c r="L10" s="274" t="s">
        <v>5</v>
      </c>
      <c r="M10" s="274" t="s">
        <v>6</v>
      </c>
      <c r="N10" s="274" t="s">
        <v>7</v>
      </c>
      <c r="O10" s="274" t="s">
        <v>113</v>
      </c>
      <c r="P10" s="121"/>
      <c r="Q10" s="128"/>
      <c r="R10" s="128"/>
    </row>
    <row r="11" spans="1:18" x14ac:dyDescent="0.3">
      <c r="A11" s="89"/>
      <c r="B11" s="94"/>
      <c r="C11" s="68"/>
      <c r="D11" s="206" t="s">
        <v>11</v>
      </c>
      <c r="E11" s="206"/>
      <c r="F11" s="69"/>
      <c r="G11" s="69"/>
      <c r="H11" s="69"/>
      <c r="I11" s="69"/>
      <c r="J11" s="70"/>
      <c r="K11" s="122"/>
      <c r="L11" s="123"/>
      <c r="M11" s="123"/>
      <c r="N11" s="123"/>
      <c r="O11" s="123"/>
      <c r="P11" s="95"/>
      <c r="Q11" s="89"/>
      <c r="R11" s="89"/>
    </row>
    <row r="12" spans="1:18" x14ac:dyDescent="0.3">
      <c r="A12" s="89"/>
      <c r="B12" s="94"/>
      <c r="C12" s="68"/>
      <c r="D12" s="206"/>
      <c r="E12" s="206" t="s">
        <v>12</v>
      </c>
      <c r="F12" s="69"/>
      <c r="G12" s="69"/>
      <c r="H12" s="69"/>
      <c r="I12" s="69"/>
      <c r="J12" s="70"/>
      <c r="K12" s="123"/>
      <c r="L12" s="123"/>
      <c r="M12" s="123"/>
      <c r="N12" s="123"/>
      <c r="O12" s="123"/>
      <c r="P12" s="95"/>
      <c r="Q12" s="89"/>
      <c r="R12" s="89"/>
    </row>
    <row r="13" spans="1:18" x14ac:dyDescent="0.3">
      <c r="A13" s="89"/>
      <c r="B13" s="94"/>
      <c r="C13" s="68"/>
      <c r="D13" s="69"/>
      <c r="E13" s="69"/>
      <c r="F13" s="72" t="s">
        <v>114</v>
      </c>
      <c r="G13" s="77"/>
      <c r="H13" s="77"/>
      <c r="I13" s="77"/>
      <c r="J13" s="77" t="s">
        <v>115</v>
      </c>
      <c r="K13" s="124" t="s">
        <v>540</v>
      </c>
      <c r="L13" s="75">
        <v>0</v>
      </c>
      <c r="M13" s="75">
        <v>0</v>
      </c>
      <c r="N13" s="75">
        <v>0</v>
      </c>
      <c r="O13" s="75">
        <v>0</v>
      </c>
      <c r="P13" s="95"/>
      <c r="Q13" s="89"/>
      <c r="R13" s="89"/>
    </row>
    <row r="14" spans="1:18" x14ac:dyDescent="0.3">
      <c r="A14" s="89"/>
      <c r="B14" s="94"/>
      <c r="C14" s="68"/>
      <c r="D14" s="69"/>
      <c r="E14" s="69"/>
      <c r="F14" s="76" t="s">
        <v>116</v>
      </c>
      <c r="G14" s="77"/>
      <c r="H14" s="77"/>
      <c r="I14" s="77"/>
      <c r="J14" s="73" t="s">
        <v>115</v>
      </c>
      <c r="K14" s="124" t="s">
        <v>541</v>
      </c>
      <c r="L14" s="184" t="s">
        <v>99</v>
      </c>
      <c r="M14" s="184" t="s">
        <v>99</v>
      </c>
      <c r="N14" s="184" t="s">
        <v>99</v>
      </c>
      <c r="O14" s="184" t="s">
        <v>99</v>
      </c>
      <c r="P14" s="95"/>
      <c r="Q14" s="89"/>
      <c r="R14" s="89"/>
    </row>
    <row r="15" spans="1:18" x14ac:dyDescent="0.3">
      <c r="A15" s="89"/>
      <c r="B15" s="94"/>
      <c r="C15" s="68"/>
      <c r="D15" s="69"/>
      <c r="E15" s="69"/>
      <c r="F15" s="71"/>
      <c r="G15" s="77"/>
      <c r="H15" s="77"/>
      <c r="I15" s="77"/>
      <c r="J15" s="73"/>
      <c r="K15" s="499"/>
      <c r="L15" s="500"/>
      <c r="M15" s="500"/>
      <c r="N15" s="500"/>
      <c r="O15" s="500"/>
      <c r="P15" s="95"/>
      <c r="Q15" s="89"/>
      <c r="R15" s="89"/>
    </row>
    <row r="16" spans="1:18" ht="15.75" thickBot="1" x14ac:dyDescent="0.35">
      <c r="A16" s="89"/>
      <c r="B16" s="94"/>
      <c r="C16" s="68"/>
      <c r="D16" s="69"/>
      <c r="E16" s="206" t="s">
        <v>14</v>
      </c>
      <c r="F16" s="71"/>
      <c r="G16" s="77"/>
      <c r="H16" s="77"/>
      <c r="I16" s="77"/>
      <c r="J16" s="73" t="s">
        <v>117</v>
      </c>
      <c r="K16" s="125" t="s">
        <v>320</v>
      </c>
      <c r="L16" s="185" t="s">
        <v>99</v>
      </c>
      <c r="M16" s="185" t="s">
        <v>99</v>
      </c>
      <c r="N16" s="185" t="s">
        <v>99</v>
      </c>
      <c r="O16" s="185" t="s">
        <v>99</v>
      </c>
      <c r="P16" s="95"/>
      <c r="Q16" s="89"/>
      <c r="R16" s="89"/>
    </row>
    <row r="17" spans="1:18" ht="15.75" thickBot="1" x14ac:dyDescent="0.35">
      <c r="A17" s="89"/>
      <c r="B17" s="94"/>
      <c r="C17" s="80"/>
      <c r="D17" s="81"/>
      <c r="E17" s="211"/>
      <c r="F17" s="82"/>
      <c r="G17" s="82"/>
      <c r="H17" s="82"/>
      <c r="I17" s="82"/>
      <c r="J17" s="81"/>
      <c r="K17" s="78"/>
      <c r="L17" s="67"/>
      <c r="M17" s="67"/>
      <c r="N17" s="67"/>
      <c r="O17" s="66"/>
      <c r="P17" s="95"/>
      <c r="Q17" s="89"/>
      <c r="R17" s="89"/>
    </row>
    <row r="18" spans="1:18" x14ac:dyDescent="0.3">
      <c r="A18" s="89"/>
      <c r="B18" s="96"/>
      <c r="C18" s="97"/>
      <c r="D18" s="97"/>
      <c r="E18" s="97"/>
      <c r="F18" s="97"/>
      <c r="G18" s="97"/>
      <c r="H18" s="97"/>
      <c r="I18" s="97"/>
      <c r="J18" s="97"/>
      <c r="K18" s="97"/>
      <c r="L18" s="126"/>
      <c r="M18" s="98"/>
      <c r="N18" s="98"/>
      <c r="O18" s="98"/>
      <c r="P18" s="99"/>
      <c r="Q18" s="89"/>
      <c r="R18" s="89"/>
    </row>
    <row r="19" spans="1:18" ht="14.45" customHeight="1" x14ac:dyDescent="0.3">
      <c r="A19" s="89"/>
      <c r="B19" s="89"/>
      <c r="C19" s="89"/>
      <c r="D19" s="89"/>
      <c r="E19" s="89"/>
      <c r="F19" s="89"/>
      <c r="G19" s="89"/>
      <c r="H19" s="89"/>
      <c r="I19" s="89"/>
      <c r="J19" s="89"/>
      <c r="K19" s="89"/>
      <c r="L19" s="127"/>
      <c r="M19" s="100"/>
      <c r="N19" s="100"/>
      <c r="O19" s="100"/>
      <c r="P19" s="89"/>
      <c r="Q19" s="89"/>
      <c r="R19" s="89"/>
    </row>
    <row r="20" spans="1:18" x14ac:dyDescent="0.3">
      <c r="A20" s="89"/>
      <c r="B20" s="101"/>
      <c r="C20" s="102"/>
      <c r="D20" s="598" t="s">
        <v>111</v>
      </c>
      <c r="E20" s="598"/>
      <c r="F20" s="598"/>
      <c r="G20" s="598"/>
      <c r="H20" s="598"/>
      <c r="I20" s="598"/>
      <c r="J20" s="103"/>
      <c r="K20" s="103"/>
      <c r="L20" s="103"/>
      <c r="M20" s="104"/>
      <c r="N20" s="104"/>
      <c r="O20" s="104"/>
      <c r="P20" s="105"/>
      <c r="Q20" s="89"/>
      <c r="R20" s="89"/>
    </row>
    <row r="21" spans="1:18" x14ac:dyDescent="0.3">
      <c r="A21" s="89"/>
      <c r="B21" s="94"/>
      <c r="C21" s="69"/>
      <c r="D21" s="106"/>
      <c r="E21" s="106"/>
      <c r="F21" s="106"/>
      <c r="G21" s="106"/>
      <c r="H21" s="106"/>
      <c r="I21" s="106"/>
      <c r="J21" s="106"/>
      <c r="K21" s="106"/>
      <c r="L21" s="106"/>
      <c r="M21" s="79"/>
      <c r="N21" s="79"/>
      <c r="O21" s="79"/>
      <c r="P21" s="95"/>
      <c r="Q21" s="89"/>
      <c r="R21" s="89"/>
    </row>
    <row r="22" spans="1:18" x14ac:dyDescent="0.3">
      <c r="A22" s="89"/>
      <c r="B22" s="94"/>
      <c r="C22" s="69"/>
      <c r="D22" s="69"/>
      <c r="E22" s="69"/>
      <c r="F22" s="69"/>
      <c r="G22" s="69"/>
      <c r="H22" s="69"/>
      <c r="I22" s="69"/>
      <c r="J22" s="69"/>
      <c r="K22" s="69"/>
      <c r="L22" s="79"/>
      <c r="M22" s="79"/>
      <c r="N22" s="79"/>
      <c r="O22" s="79"/>
      <c r="P22" s="95"/>
      <c r="Q22" s="89"/>
      <c r="R22" s="89"/>
    </row>
    <row r="23" spans="1:18" x14ac:dyDescent="0.3">
      <c r="A23" s="89"/>
      <c r="B23" s="94"/>
      <c r="C23" s="69"/>
      <c r="D23" s="69"/>
      <c r="E23" s="69"/>
      <c r="F23" s="69"/>
      <c r="G23" s="69"/>
      <c r="H23" s="69"/>
      <c r="I23" s="69"/>
      <c r="J23" s="69"/>
      <c r="K23" s="69"/>
      <c r="L23" s="79"/>
      <c r="M23" s="79"/>
      <c r="N23" s="79"/>
      <c r="O23" s="79"/>
      <c r="P23" s="95"/>
      <c r="Q23" s="89"/>
      <c r="R23" s="89"/>
    </row>
    <row r="24" spans="1:18" ht="15.75" x14ac:dyDescent="0.3">
      <c r="B24" s="107"/>
      <c r="C24" s="108"/>
      <c r="D24" s="108"/>
      <c r="E24" s="108"/>
      <c r="F24" s="108"/>
      <c r="G24" s="108"/>
      <c r="H24" s="108"/>
      <c r="I24" s="108"/>
      <c r="J24" s="108"/>
      <c r="K24" s="108"/>
      <c r="L24" s="109"/>
      <c r="M24" s="109"/>
      <c r="N24" s="109"/>
      <c r="O24" s="109"/>
      <c r="P24" s="110"/>
    </row>
    <row r="25" spans="1:18" ht="15.75" x14ac:dyDescent="0.3">
      <c r="B25" s="107"/>
      <c r="C25" s="108"/>
      <c r="D25" s="108"/>
      <c r="E25" s="108"/>
      <c r="F25" s="108"/>
      <c r="G25" s="108"/>
      <c r="H25" s="108"/>
      <c r="I25" s="108"/>
      <c r="J25" s="108"/>
      <c r="K25" s="108"/>
      <c r="L25" s="109"/>
      <c r="M25" s="109"/>
      <c r="N25" s="109"/>
      <c r="O25" s="109"/>
      <c r="P25" s="110"/>
    </row>
    <row r="26" spans="1:18" ht="15.75" x14ac:dyDescent="0.3">
      <c r="B26" s="111"/>
      <c r="C26" s="112"/>
      <c r="D26" s="112"/>
      <c r="E26" s="112"/>
      <c r="F26" s="112"/>
      <c r="G26" s="112"/>
      <c r="H26" s="112"/>
      <c r="I26" s="112"/>
      <c r="J26" s="112"/>
      <c r="K26" s="112"/>
      <c r="L26" s="113"/>
      <c r="M26" s="113"/>
      <c r="N26" s="113"/>
      <c r="O26" s="113"/>
      <c r="P26" s="114"/>
    </row>
  </sheetData>
  <mergeCells count="6">
    <mergeCell ref="D20:I20"/>
    <mergeCell ref="C6:I6"/>
    <mergeCell ref="J6:L6"/>
    <mergeCell ref="M6:O6"/>
    <mergeCell ref="C8:F8"/>
    <mergeCell ref="G8:H8"/>
  </mergeCells>
  <pageMargins left="0.7" right="0.7" top="0.75" bottom="0.75" header="0.3" footer="0.3"/>
  <pageSetup paperSize="9" scale="90" orientation="landscape"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26"/>
  <sheetViews>
    <sheetView showGridLines="0" zoomScaleNormal="100" workbookViewId="0">
      <selection activeCell="A2" sqref="A2"/>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4" style="130" customWidth="1"/>
    <col min="16" max="16" width="1.7109375" customWidth="1"/>
    <col min="17" max="17" width="2.7109375" customWidth="1"/>
  </cols>
  <sheetData>
    <row r="1" spans="1:18" s="83" customFormat="1" ht="14.25" x14ac:dyDescent="0.2">
      <c r="L1" s="84"/>
      <c r="M1" s="84"/>
      <c r="N1" s="84"/>
      <c r="O1" s="84"/>
    </row>
    <row r="2" spans="1:18" s="4" customFormat="1" ht="29.45" customHeight="1" x14ac:dyDescent="0.3">
      <c r="A2" s="35" t="str">
        <f>TAB00!B63&amp;" : "&amp;TAB00!C63</f>
        <v>TAB5.4 : Tarifs d'injection 2027</v>
      </c>
      <c r="B2" s="40"/>
      <c r="C2" s="40"/>
      <c r="D2" s="40"/>
      <c r="E2" s="40"/>
      <c r="F2" s="40"/>
      <c r="G2" s="40"/>
      <c r="H2" s="40"/>
      <c r="I2" s="40"/>
      <c r="J2" s="40"/>
      <c r="K2" s="40"/>
      <c r="L2" s="40"/>
      <c r="M2" s="40"/>
      <c r="N2" s="40"/>
      <c r="O2" s="40"/>
      <c r="P2" s="40"/>
    </row>
    <row r="3" spans="1:18" s="83" customFormat="1" ht="14.25" x14ac:dyDescent="0.2">
      <c r="L3" s="84"/>
      <c r="M3" s="84"/>
      <c r="N3" s="84"/>
      <c r="O3" s="84"/>
    </row>
    <row r="4" spans="1:18" s="83" customFormat="1" ht="14.25" customHeight="1" x14ac:dyDescent="0.2">
      <c r="L4" s="84"/>
      <c r="M4" s="84"/>
      <c r="N4" s="84"/>
      <c r="O4" s="84"/>
    </row>
    <row r="5" spans="1:18" ht="16.5" x14ac:dyDescent="0.3">
      <c r="B5" s="85"/>
      <c r="C5" s="86"/>
      <c r="D5" s="115"/>
      <c r="E5" s="86"/>
      <c r="F5" s="86"/>
      <c r="G5" s="86"/>
      <c r="H5" s="86"/>
      <c r="I5" s="86"/>
      <c r="J5" s="86"/>
      <c r="K5" s="86"/>
      <c r="L5" s="87"/>
      <c r="M5" s="87"/>
      <c r="N5" s="87"/>
      <c r="O5" s="87"/>
      <c r="P5" s="88"/>
      <c r="Q5" s="89"/>
      <c r="R5" s="89"/>
    </row>
    <row r="6" spans="1:18" ht="16.5" x14ac:dyDescent="0.3">
      <c r="B6" s="94"/>
      <c r="C6" s="599" t="s">
        <v>109</v>
      </c>
      <c r="D6" s="599"/>
      <c r="E6" s="599"/>
      <c r="F6" s="599"/>
      <c r="G6" s="599"/>
      <c r="H6" s="599"/>
      <c r="I6" s="599"/>
      <c r="J6" s="600" t="s">
        <v>112</v>
      </c>
      <c r="K6" s="600"/>
      <c r="L6" s="600"/>
      <c r="M6" s="601" t="str">
        <f>IF(TAB00!C11=0,"# Nom du GRD",TAB00!C11)</f>
        <v># Nom du GRD</v>
      </c>
      <c r="N6" s="601"/>
      <c r="O6" s="601"/>
      <c r="P6" s="95"/>
      <c r="Q6" s="89"/>
      <c r="R6" s="89"/>
    </row>
    <row r="7" spans="1:18" ht="16.5" x14ac:dyDescent="0.3">
      <c r="B7" s="94"/>
      <c r="C7" s="90"/>
      <c r="D7" s="91"/>
      <c r="E7" s="90"/>
      <c r="F7" s="90"/>
      <c r="G7" s="90"/>
      <c r="H7" s="90"/>
      <c r="I7" s="90"/>
      <c r="J7" s="90"/>
      <c r="K7" s="90"/>
      <c r="L7" s="92"/>
      <c r="M7" s="92"/>
      <c r="N7" s="92"/>
      <c r="O7" s="92"/>
      <c r="P7" s="95"/>
      <c r="Q7" s="89"/>
      <c r="R7" s="89"/>
    </row>
    <row r="8" spans="1:18" x14ac:dyDescent="0.3">
      <c r="A8" s="89"/>
      <c r="B8" s="94"/>
      <c r="C8" s="602" t="s">
        <v>110</v>
      </c>
      <c r="D8" s="602"/>
      <c r="E8" s="602"/>
      <c r="F8" s="602"/>
      <c r="G8" s="603" t="str">
        <f>"du 01.01.20"&amp;RIGHT(A2,2)&amp;" au 31.12.20"&amp;RIGHT(A2,2)</f>
        <v>du 01.01.2027 au 31.12.2027</v>
      </c>
      <c r="H8" s="603"/>
      <c r="I8" s="93"/>
      <c r="J8" s="90"/>
      <c r="K8" s="90"/>
      <c r="L8" s="92"/>
      <c r="M8" s="92"/>
      <c r="N8" s="92"/>
      <c r="O8" s="92"/>
      <c r="P8" s="95"/>
      <c r="Q8" s="89"/>
      <c r="R8" s="89"/>
    </row>
    <row r="9" spans="1:18" s="129" customFormat="1" ht="15.75" thickBot="1" x14ac:dyDescent="0.35">
      <c r="A9" s="128"/>
      <c r="B9" s="116"/>
      <c r="C9" s="117"/>
      <c r="D9" s="117"/>
      <c r="E9" s="117"/>
      <c r="F9" s="117"/>
      <c r="G9" s="118"/>
      <c r="H9" s="118"/>
      <c r="I9" s="93"/>
      <c r="J9" s="119"/>
      <c r="K9" s="119"/>
      <c r="L9" s="120"/>
      <c r="M9" s="120"/>
      <c r="N9" s="120"/>
      <c r="O9" s="120"/>
      <c r="P9" s="121"/>
      <c r="Q9" s="128"/>
      <c r="R9" s="128"/>
    </row>
    <row r="10" spans="1:18" s="129" customFormat="1" ht="15.75" thickBot="1" x14ac:dyDescent="0.35">
      <c r="A10" s="128"/>
      <c r="B10" s="116"/>
      <c r="C10" s="270"/>
      <c r="D10" s="271"/>
      <c r="E10" s="271"/>
      <c r="F10" s="271"/>
      <c r="G10" s="271"/>
      <c r="H10" s="271"/>
      <c r="I10" s="271"/>
      <c r="J10" s="272"/>
      <c r="K10" s="273" t="s">
        <v>97</v>
      </c>
      <c r="L10" s="274" t="s">
        <v>5</v>
      </c>
      <c r="M10" s="274" t="s">
        <v>6</v>
      </c>
      <c r="N10" s="274" t="s">
        <v>7</v>
      </c>
      <c r="O10" s="274" t="s">
        <v>113</v>
      </c>
      <c r="P10" s="121"/>
      <c r="Q10" s="128"/>
      <c r="R10" s="128"/>
    </row>
    <row r="11" spans="1:18" x14ac:dyDescent="0.3">
      <c r="A11" s="89"/>
      <c r="B11" s="94"/>
      <c r="C11" s="68"/>
      <c r="D11" s="206" t="s">
        <v>11</v>
      </c>
      <c r="E11" s="206"/>
      <c r="F11" s="69"/>
      <c r="G11" s="69"/>
      <c r="H11" s="69"/>
      <c r="I11" s="69"/>
      <c r="J11" s="70"/>
      <c r="K11" s="122"/>
      <c r="L11" s="123"/>
      <c r="M11" s="123"/>
      <c r="N11" s="123"/>
      <c r="O11" s="123"/>
      <c r="P11" s="95"/>
      <c r="Q11" s="89"/>
      <c r="R11" s="89"/>
    </row>
    <row r="12" spans="1:18" x14ac:dyDescent="0.3">
      <c r="A12" s="89"/>
      <c r="B12" s="94"/>
      <c r="C12" s="68"/>
      <c r="D12" s="206"/>
      <c r="E12" s="206" t="s">
        <v>12</v>
      </c>
      <c r="F12" s="69"/>
      <c r="G12" s="69"/>
      <c r="H12" s="69"/>
      <c r="I12" s="69"/>
      <c r="J12" s="70"/>
      <c r="K12" s="123"/>
      <c r="L12" s="123"/>
      <c r="M12" s="123"/>
      <c r="N12" s="123"/>
      <c r="O12" s="123"/>
      <c r="P12" s="95"/>
      <c r="Q12" s="89"/>
      <c r="R12" s="89"/>
    </row>
    <row r="13" spans="1:18" x14ac:dyDescent="0.3">
      <c r="A13" s="89"/>
      <c r="B13" s="94"/>
      <c r="C13" s="68"/>
      <c r="D13" s="69"/>
      <c r="E13" s="69"/>
      <c r="F13" s="72" t="s">
        <v>114</v>
      </c>
      <c r="G13" s="77"/>
      <c r="H13" s="77"/>
      <c r="I13" s="77"/>
      <c r="J13" s="77" t="s">
        <v>115</v>
      </c>
      <c r="K13" s="124" t="s">
        <v>540</v>
      </c>
      <c r="L13" s="75">
        <v>0</v>
      </c>
      <c r="M13" s="75">
        <v>0</v>
      </c>
      <c r="N13" s="75">
        <v>0</v>
      </c>
      <c r="O13" s="75">
        <v>0</v>
      </c>
      <c r="P13" s="95"/>
      <c r="Q13" s="89"/>
      <c r="R13" s="89"/>
    </row>
    <row r="14" spans="1:18" x14ac:dyDescent="0.3">
      <c r="A14" s="89"/>
      <c r="B14" s="94"/>
      <c r="C14" s="68"/>
      <c r="D14" s="69"/>
      <c r="E14" s="69"/>
      <c r="F14" s="76" t="s">
        <v>116</v>
      </c>
      <c r="G14" s="77"/>
      <c r="H14" s="77"/>
      <c r="I14" s="77"/>
      <c r="J14" s="73" t="s">
        <v>115</v>
      </c>
      <c r="K14" s="124" t="s">
        <v>541</v>
      </c>
      <c r="L14" s="184" t="s">
        <v>99</v>
      </c>
      <c r="M14" s="184" t="s">
        <v>99</v>
      </c>
      <c r="N14" s="184" t="s">
        <v>99</v>
      </c>
      <c r="O14" s="184" t="s">
        <v>99</v>
      </c>
      <c r="P14" s="95"/>
      <c r="Q14" s="89"/>
      <c r="R14" s="89"/>
    </row>
    <row r="15" spans="1:18" x14ac:dyDescent="0.3">
      <c r="A15" s="89"/>
      <c r="B15" s="94"/>
      <c r="C15" s="68"/>
      <c r="D15" s="69"/>
      <c r="E15" s="69"/>
      <c r="F15" s="71"/>
      <c r="G15" s="77"/>
      <c r="H15" s="77"/>
      <c r="I15" s="77"/>
      <c r="J15" s="73"/>
      <c r="K15" s="499"/>
      <c r="L15" s="500"/>
      <c r="M15" s="500"/>
      <c r="N15" s="500"/>
      <c r="O15" s="500"/>
      <c r="P15" s="95"/>
      <c r="Q15" s="89"/>
      <c r="R15" s="89"/>
    </row>
    <row r="16" spans="1:18" ht="15.75" thickBot="1" x14ac:dyDescent="0.35">
      <c r="A16" s="89"/>
      <c r="B16" s="94"/>
      <c r="C16" s="68"/>
      <c r="D16" s="69"/>
      <c r="E16" s="206" t="s">
        <v>14</v>
      </c>
      <c r="F16" s="71"/>
      <c r="G16" s="77"/>
      <c r="H16" s="77"/>
      <c r="I16" s="77"/>
      <c r="J16" s="73" t="s">
        <v>117</v>
      </c>
      <c r="K16" s="125" t="s">
        <v>320</v>
      </c>
      <c r="L16" s="185" t="s">
        <v>99</v>
      </c>
      <c r="M16" s="185" t="s">
        <v>99</v>
      </c>
      <c r="N16" s="185" t="s">
        <v>99</v>
      </c>
      <c r="O16" s="185" t="s">
        <v>99</v>
      </c>
      <c r="P16" s="95"/>
      <c r="Q16" s="89"/>
      <c r="R16" s="89"/>
    </row>
    <row r="17" spans="1:18" ht="15.75" thickBot="1" x14ac:dyDescent="0.35">
      <c r="A17" s="89"/>
      <c r="B17" s="94"/>
      <c r="C17" s="80"/>
      <c r="D17" s="81"/>
      <c r="E17" s="211"/>
      <c r="F17" s="82"/>
      <c r="G17" s="82"/>
      <c r="H17" s="82"/>
      <c r="I17" s="82"/>
      <c r="J17" s="81"/>
      <c r="K17" s="78"/>
      <c r="L17" s="67"/>
      <c r="M17" s="67"/>
      <c r="N17" s="67"/>
      <c r="O17" s="66"/>
      <c r="P17" s="95"/>
      <c r="Q17" s="89"/>
      <c r="R17" s="89"/>
    </row>
    <row r="18" spans="1:18" x14ac:dyDescent="0.3">
      <c r="A18" s="89"/>
      <c r="B18" s="96"/>
      <c r="C18" s="97"/>
      <c r="D18" s="97"/>
      <c r="E18" s="97"/>
      <c r="F18" s="97"/>
      <c r="G18" s="97"/>
      <c r="H18" s="97"/>
      <c r="I18" s="97"/>
      <c r="J18" s="97"/>
      <c r="K18" s="97"/>
      <c r="L18" s="126"/>
      <c r="M18" s="98"/>
      <c r="N18" s="98"/>
      <c r="O18" s="98"/>
      <c r="P18" s="99"/>
      <c r="Q18" s="89"/>
      <c r="R18" s="89"/>
    </row>
    <row r="19" spans="1:18" ht="14.45" customHeight="1" x14ac:dyDescent="0.3">
      <c r="A19" s="89"/>
      <c r="B19" s="89"/>
      <c r="C19" s="89"/>
      <c r="D19" s="89"/>
      <c r="E19" s="89"/>
      <c r="F19" s="89"/>
      <c r="G19" s="89"/>
      <c r="H19" s="89"/>
      <c r="I19" s="89"/>
      <c r="J19" s="89"/>
      <c r="K19" s="89"/>
      <c r="L19" s="127"/>
      <c r="M19" s="100"/>
      <c r="N19" s="100"/>
      <c r="O19" s="100"/>
      <c r="P19" s="89"/>
      <c r="Q19" s="89"/>
      <c r="R19" s="89"/>
    </row>
    <row r="20" spans="1:18" x14ac:dyDescent="0.3">
      <c r="A20" s="89"/>
      <c r="B20" s="101"/>
      <c r="C20" s="102"/>
      <c r="D20" s="598" t="s">
        <v>111</v>
      </c>
      <c r="E20" s="598"/>
      <c r="F20" s="598"/>
      <c r="G20" s="598"/>
      <c r="H20" s="598"/>
      <c r="I20" s="598"/>
      <c r="J20" s="103"/>
      <c r="K20" s="103"/>
      <c r="L20" s="103"/>
      <c r="M20" s="104"/>
      <c r="N20" s="104"/>
      <c r="O20" s="104"/>
      <c r="P20" s="105"/>
      <c r="Q20" s="89"/>
      <c r="R20" s="89"/>
    </row>
    <row r="21" spans="1:18" x14ac:dyDescent="0.3">
      <c r="A21" s="89"/>
      <c r="B21" s="94"/>
      <c r="C21" s="69"/>
      <c r="D21" s="106"/>
      <c r="E21" s="106"/>
      <c r="F21" s="106"/>
      <c r="G21" s="106"/>
      <c r="H21" s="106"/>
      <c r="I21" s="106"/>
      <c r="J21" s="106"/>
      <c r="K21" s="106"/>
      <c r="L21" s="106"/>
      <c r="M21" s="79"/>
      <c r="N21" s="79"/>
      <c r="O21" s="79"/>
      <c r="P21" s="95"/>
      <c r="Q21" s="89"/>
      <c r="R21" s="89"/>
    </row>
    <row r="22" spans="1:18" x14ac:dyDescent="0.3">
      <c r="A22" s="89"/>
      <c r="B22" s="94"/>
      <c r="C22" s="69"/>
      <c r="D22" s="69"/>
      <c r="E22" s="69"/>
      <c r="F22" s="69"/>
      <c r="G22" s="69"/>
      <c r="H22" s="69"/>
      <c r="I22" s="69"/>
      <c r="J22" s="69"/>
      <c r="K22" s="69"/>
      <c r="L22" s="79"/>
      <c r="M22" s="79"/>
      <c r="N22" s="79"/>
      <c r="O22" s="79"/>
      <c r="P22" s="95"/>
      <c r="Q22" s="89"/>
      <c r="R22" s="89"/>
    </row>
    <row r="23" spans="1:18" x14ac:dyDescent="0.3">
      <c r="A23" s="89"/>
      <c r="B23" s="94"/>
      <c r="C23" s="69"/>
      <c r="D23" s="69"/>
      <c r="E23" s="69"/>
      <c r="F23" s="69"/>
      <c r="G23" s="69"/>
      <c r="H23" s="69"/>
      <c r="I23" s="69"/>
      <c r="J23" s="69"/>
      <c r="K23" s="69"/>
      <c r="L23" s="79"/>
      <c r="M23" s="79"/>
      <c r="N23" s="79"/>
      <c r="O23" s="79"/>
      <c r="P23" s="95"/>
      <c r="Q23" s="89"/>
      <c r="R23" s="89"/>
    </row>
    <row r="24" spans="1:18" ht="15.75" x14ac:dyDescent="0.3">
      <c r="B24" s="107"/>
      <c r="C24" s="108"/>
      <c r="D24" s="108"/>
      <c r="E24" s="108"/>
      <c r="F24" s="108"/>
      <c r="G24" s="108"/>
      <c r="H24" s="108"/>
      <c r="I24" s="108"/>
      <c r="J24" s="108"/>
      <c r="K24" s="108"/>
      <c r="L24" s="109"/>
      <c r="M24" s="109"/>
      <c r="N24" s="109"/>
      <c r="O24" s="109"/>
      <c r="P24" s="110"/>
    </row>
    <row r="25" spans="1:18" ht="15.75" x14ac:dyDescent="0.3">
      <c r="B25" s="107"/>
      <c r="C25" s="108"/>
      <c r="D25" s="108"/>
      <c r="E25" s="108"/>
      <c r="F25" s="108"/>
      <c r="G25" s="108"/>
      <c r="H25" s="108"/>
      <c r="I25" s="108"/>
      <c r="J25" s="108"/>
      <c r="K25" s="108"/>
      <c r="L25" s="109"/>
      <c r="M25" s="109"/>
      <c r="N25" s="109"/>
      <c r="O25" s="109"/>
      <c r="P25" s="110"/>
    </row>
    <row r="26" spans="1:18" ht="15.75" x14ac:dyDescent="0.3">
      <c r="B26" s="111"/>
      <c r="C26" s="112"/>
      <c r="D26" s="112"/>
      <c r="E26" s="112"/>
      <c r="F26" s="112"/>
      <c r="G26" s="112"/>
      <c r="H26" s="112"/>
      <c r="I26" s="112"/>
      <c r="J26" s="112"/>
      <c r="K26" s="112"/>
      <c r="L26" s="113"/>
      <c r="M26" s="113"/>
      <c r="N26" s="113"/>
      <c r="O26" s="113"/>
      <c r="P26" s="114"/>
    </row>
  </sheetData>
  <mergeCells count="6">
    <mergeCell ref="D20:I20"/>
    <mergeCell ref="C6:I6"/>
    <mergeCell ref="J6:L6"/>
    <mergeCell ref="M6:O6"/>
    <mergeCell ref="C8:F8"/>
    <mergeCell ref="G8:H8"/>
  </mergeCells>
  <pageMargins left="0.7" right="0.7" top="0.75" bottom="0.75" header="0.3" footer="0.3"/>
  <pageSetup paperSize="9" scale="90"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D44"/>
  <sheetViews>
    <sheetView zoomScale="107" zoomScaleNormal="107" workbookViewId="0">
      <selection activeCell="A3" sqref="A3:C3"/>
    </sheetView>
  </sheetViews>
  <sheetFormatPr baseColWidth="10" defaultColWidth="7.85546875" defaultRowHeight="15" x14ac:dyDescent="0.3"/>
  <cols>
    <col min="1" max="1" width="23" style="166" customWidth="1"/>
    <col min="2" max="2" width="48.5703125" style="174" customWidth="1"/>
    <col min="3" max="3" width="106" style="1" customWidth="1"/>
    <col min="4" max="16384" width="7.85546875" style="1"/>
  </cols>
  <sheetData>
    <row r="1" spans="1:4" s="28" customFormat="1" x14ac:dyDescent="0.3">
      <c r="A1" s="160" t="s">
        <v>155</v>
      </c>
      <c r="B1" s="34"/>
    </row>
    <row r="2" spans="1:4" s="28" customFormat="1" x14ac:dyDescent="0.3">
      <c r="A2" s="161"/>
      <c r="B2" s="172"/>
    </row>
    <row r="3" spans="1:4" s="28" customFormat="1" ht="21" x14ac:dyDescent="0.35">
      <c r="A3" s="517" t="s">
        <v>147</v>
      </c>
      <c r="B3" s="517"/>
      <c r="C3" s="517"/>
    </row>
    <row r="4" spans="1:4" s="28" customFormat="1" ht="21.75" thickBot="1" x14ac:dyDescent="0.4">
      <c r="A4" s="162"/>
      <c r="B4" s="173"/>
      <c r="C4" s="163"/>
    </row>
    <row r="5" spans="1:4" s="28" customFormat="1" ht="39" customHeight="1" thickBot="1" x14ac:dyDescent="0.35">
      <c r="A5" s="518" t="s">
        <v>476</v>
      </c>
      <c r="B5" s="519"/>
      <c r="C5" s="520"/>
      <c r="D5" s="164"/>
    </row>
    <row r="6" spans="1:4" s="28" customFormat="1" ht="21.75" thickBot="1" x14ac:dyDescent="0.4">
      <c r="A6" s="162"/>
      <c r="B6" s="173"/>
      <c r="C6" s="165"/>
    </row>
    <row r="7" spans="1:4" s="28" customFormat="1" ht="39" customHeight="1" thickBot="1" x14ac:dyDescent="0.35">
      <c r="A7" s="521" t="s">
        <v>254</v>
      </c>
      <c r="B7" s="522"/>
      <c r="C7" s="523"/>
    </row>
    <row r="8" spans="1:4" x14ac:dyDescent="0.3">
      <c r="C8" s="167"/>
    </row>
    <row r="9" spans="1:4" x14ac:dyDescent="0.3">
      <c r="A9" s="168" t="s">
        <v>157</v>
      </c>
      <c r="B9" s="175"/>
      <c r="C9" s="169" t="s">
        <v>158</v>
      </c>
    </row>
    <row r="10" spans="1:4" s="129" customFormat="1" x14ac:dyDescent="0.3">
      <c r="A10" s="290"/>
      <c r="B10" s="291"/>
    </row>
    <row r="11" spans="1:4" ht="38.450000000000003" customHeight="1" x14ac:dyDescent="0.3">
      <c r="A11" s="170" t="str">
        <f>TAB00!B38</f>
        <v>TAB1</v>
      </c>
      <c r="B11" s="171" t="str">
        <f>TAB00!C38</f>
        <v>Transposition du revenu autorisé par niveau de tension</v>
      </c>
      <c r="C11" s="171" t="s">
        <v>407</v>
      </c>
    </row>
    <row r="12" spans="1:4" ht="57.6" customHeight="1" x14ac:dyDescent="0.3">
      <c r="A12" s="492" t="s">
        <v>525</v>
      </c>
      <c r="B12" s="493" t="s">
        <v>526</v>
      </c>
      <c r="C12" s="493" t="s">
        <v>527</v>
      </c>
    </row>
    <row r="13" spans="1:4" ht="40.9" customHeight="1" x14ac:dyDescent="0.3">
      <c r="A13" s="170" t="str">
        <f>TAB00!B40</f>
        <v>TAB2</v>
      </c>
      <c r="B13" s="171" t="str">
        <f>TAB00!C40</f>
        <v>Synthèse du revenu autorisé par tarif et par niveau de tension</v>
      </c>
      <c r="C13" s="171" t="s">
        <v>244</v>
      </c>
    </row>
    <row r="14" spans="1:4" ht="148.5" customHeight="1" x14ac:dyDescent="0.3">
      <c r="A14" s="170" t="s">
        <v>75</v>
      </c>
      <c r="B14" s="171" t="str">
        <f>TAB00!C41</f>
        <v>Estimation des volumes et puissances - Synthèse</v>
      </c>
      <c r="C14" s="257" t="s">
        <v>408</v>
      </c>
    </row>
    <row r="15" spans="1:4" ht="223.5" customHeight="1" x14ac:dyDescent="0.3">
      <c r="A15" s="170"/>
      <c r="B15" s="171" t="str">
        <f>TAB00!C42</f>
        <v>Estimation des volumes et puissances - Tarifs de prélèvement avec facturation du terme capacitaire</v>
      </c>
      <c r="C15" s="257" t="s">
        <v>475</v>
      </c>
    </row>
    <row r="16" spans="1:4" ht="88.5" customHeight="1" x14ac:dyDescent="0.3">
      <c r="A16" s="170" t="s">
        <v>426</v>
      </c>
      <c r="B16" s="171" t="str">
        <f>TAB00!C43</f>
        <v>Estimation des puissances mensuelles - Tarifs de prélèvement avec facturation du terme capacitaire</v>
      </c>
      <c r="C16" s="257" t="s">
        <v>452</v>
      </c>
    </row>
    <row r="17" spans="1:3" ht="108" x14ac:dyDescent="0.3">
      <c r="A17" s="170" t="s">
        <v>211</v>
      </c>
      <c r="B17" s="171" t="str">
        <f>TAB00!C44</f>
        <v>Estimation des volumes et puissances - Tarifs de prélèvement sans facturation du terme capacitaire</v>
      </c>
      <c r="C17" s="257" t="s">
        <v>409</v>
      </c>
    </row>
    <row r="18" spans="1:3" ht="63.6" customHeight="1" x14ac:dyDescent="0.3">
      <c r="A18" s="170" t="s">
        <v>212</v>
      </c>
      <c r="B18" s="171" t="str">
        <f>TAB00!C45</f>
        <v>Estimation des volumes et puissances - Tarifs d'injection</v>
      </c>
      <c r="C18" s="257" t="s">
        <v>410</v>
      </c>
    </row>
    <row r="19" spans="1:3" ht="27" x14ac:dyDescent="0.3">
      <c r="A19" s="170" t="str">
        <f>TAB00!B46</f>
        <v>TAB4.1.1</v>
      </c>
      <c r="B19" s="171" t="str">
        <f>TAB00!C46</f>
        <v>Tarifs de prélèvement 2024</v>
      </c>
      <c r="C19" s="171" t="s">
        <v>411</v>
      </c>
    </row>
    <row r="20" spans="1:3" ht="27" x14ac:dyDescent="0.3">
      <c r="A20" s="170" t="str">
        <f>TAB00!B47</f>
        <v>TAB4.1.2</v>
      </c>
      <c r="B20" s="171" t="str">
        <f>TAB00!C47</f>
        <v>Synthèse des produits prévisionnels issus des tarifs de prélèvement 2024</v>
      </c>
      <c r="C20" s="171" t="s">
        <v>412</v>
      </c>
    </row>
    <row r="21" spans="1:3" ht="27" x14ac:dyDescent="0.3">
      <c r="A21" s="170" t="str">
        <f>TAB00!B48</f>
        <v>TAB4.2.1</v>
      </c>
      <c r="B21" s="171" t="str">
        <f>TAB00!C48</f>
        <v>Tarifs de prélèvement 2025</v>
      </c>
      <c r="C21" s="171" t="s">
        <v>413</v>
      </c>
    </row>
    <row r="22" spans="1:3" ht="27" x14ac:dyDescent="0.3">
      <c r="A22" s="170" t="str">
        <f>TAB00!B49</f>
        <v>TAB4.2.2</v>
      </c>
      <c r="B22" s="171" t="str">
        <f>TAB00!C49</f>
        <v>Synthèse des produits prévisionnels issus des tarifs de prélèvement 2025</v>
      </c>
      <c r="C22" s="171" t="s">
        <v>414</v>
      </c>
    </row>
    <row r="23" spans="1:3" ht="27" x14ac:dyDescent="0.3">
      <c r="A23" s="170" t="str">
        <f>TAB00!B50</f>
        <v>TAB4.3.1</v>
      </c>
      <c r="B23" s="171" t="str">
        <f>TAB00!C50</f>
        <v>Tarifs de prélèvement 2026</v>
      </c>
      <c r="C23" s="171" t="s">
        <v>415</v>
      </c>
    </row>
    <row r="24" spans="1:3" ht="27" x14ac:dyDescent="0.3">
      <c r="A24" s="170" t="str">
        <f>TAB00!B51</f>
        <v>TAB4.3.2</v>
      </c>
      <c r="B24" s="171" t="str">
        <f>TAB00!C51</f>
        <v>Synthèse des produits prévisionnels issus des tarifs de prélèvement 2026</v>
      </c>
      <c r="C24" s="171" t="s">
        <v>416</v>
      </c>
    </row>
    <row r="25" spans="1:3" ht="27" x14ac:dyDescent="0.3">
      <c r="A25" s="170" t="str">
        <f>TAB00!B52</f>
        <v>TAB4.4.1</v>
      </c>
      <c r="B25" s="171" t="str">
        <f>TAB00!C52</f>
        <v>Tarifs de prélèvement 2027</v>
      </c>
      <c r="C25" s="171" t="s">
        <v>417</v>
      </c>
    </row>
    <row r="26" spans="1:3" ht="27" x14ac:dyDescent="0.3">
      <c r="A26" s="170" t="str">
        <f>TAB00!B53</f>
        <v>TAB4.4.2</v>
      </c>
      <c r="B26" s="171" t="str">
        <f>TAB00!C53</f>
        <v>Synthèse des produits prévisionnels issus des tarifs de prélèvement 2027</v>
      </c>
      <c r="C26" s="171" t="s">
        <v>418</v>
      </c>
    </row>
    <row r="27" spans="1:3" ht="27" x14ac:dyDescent="0.3">
      <c r="A27" s="170" t="str">
        <f>TAB00!B54</f>
        <v>TAB4.5.1</v>
      </c>
      <c r="B27" s="171" t="str">
        <f>TAB00!C54</f>
        <v>Tarifs de prélèvement 2028</v>
      </c>
      <c r="C27" s="171" t="s">
        <v>419</v>
      </c>
    </row>
    <row r="28" spans="1:3" ht="27" x14ac:dyDescent="0.3">
      <c r="A28" s="170" t="str">
        <f>TAB00!B55</f>
        <v>TAB4.5.2</v>
      </c>
      <c r="B28" s="171" t="str">
        <f>TAB00!C55</f>
        <v>Synthèse des produits prévisionnels issus des tarifs de prélèvement 2028</v>
      </c>
      <c r="C28" s="171" t="s">
        <v>420</v>
      </c>
    </row>
    <row r="29" spans="1:3" ht="54" x14ac:dyDescent="0.3">
      <c r="A29" s="170" t="str">
        <f>TAB00!B56</f>
        <v>TAB4.6</v>
      </c>
      <c r="B29" s="171" t="str">
        <f>TAB00!C56</f>
        <v>Contrôle calcul tarif capacitaire prosumers</v>
      </c>
      <c r="C29" s="171" t="s">
        <v>454</v>
      </c>
    </row>
    <row r="30" spans="1:3" ht="30" customHeight="1" x14ac:dyDescent="0.3">
      <c r="A30" s="170" t="str">
        <f>TAB00!B57</f>
        <v>TAB4.7</v>
      </c>
      <c r="B30" s="171" t="str">
        <f>TAB00!C57</f>
        <v>Contrôle des tensions tarifaires</v>
      </c>
      <c r="C30" s="171" t="s">
        <v>399</v>
      </c>
    </row>
    <row r="31" spans="1:3" ht="30" customHeight="1" x14ac:dyDescent="0.3">
      <c r="A31" s="170" t="str">
        <f>TAB00!B58</f>
        <v>TAB4.8</v>
      </c>
      <c r="B31" s="171" t="str">
        <f>TAB00!C58</f>
        <v>Contrôle des tarifs capacitaires</v>
      </c>
      <c r="C31" s="171" t="s">
        <v>453</v>
      </c>
    </row>
    <row r="32" spans="1:3" ht="27" x14ac:dyDescent="0.3">
      <c r="A32" s="170" t="str">
        <f>TAB00!B59</f>
        <v>TAB5</v>
      </c>
      <c r="B32" s="171" t="str">
        <f>TAB00!C59</f>
        <v>Synthèse des produits prévisionnels issus des tarifs d'injection</v>
      </c>
      <c r="C32" s="171" t="s">
        <v>238</v>
      </c>
    </row>
    <row r="33" spans="1:3" ht="27" x14ac:dyDescent="0.3">
      <c r="A33" s="170" t="str">
        <f>TAB00!B60</f>
        <v>TAB5.1</v>
      </c>
      <c r="B33" s="171" t="str">
        <f>TAB00!C60</f>
        <v>Tarifs d'injection 2024</v>
      </c>
      <c r="C33" s="171" t="s">
        <v>421</v>
      </c>
    </row>
    <row r="34" spans="1:3" ht="27" x14ac:dyDescent="0.3">
      <c r="A34" s="170" t="str">
        <f>TAB00!B61</f>
        <v>TAB5.2</v>
      </c>
      <c r="B34" s="171" t="str">
        <f>TAB00!C61</f>
        <v>Tarifs d'injection 2025</v>
      </c>
      <c r="C34" s="171" t="s">
        <v>422</v>
      </c>
    </row>
    <row r="35" spans="1:3" ht="27" x14ac:dyDescent="0.3">
      <c r="A35" s="170" t="str">
        <f>TAB00!B62</f>
        <v>TAB5.3</v>
      </c>
      <c r="B35" s="171" t="str">
        <f>TAB00!C62</f>
        <v>Tarifs d'injection 2026</v>
      </c>
      <c r="C35" s="171" t="s">
        <v>423</v>
      </c>
    </row>
    <row r="36" spans="1:3" ht="27" x14ac:dyDescent="0.3">
      <c r="A36" s="170" t="str">
        <f>TAB00!B63</f>
        <v>TAB5.4</v>
      </c>
      <c r="B36" s="171" t="str">
        <f>TAB00!C63</f>
        <v>Tarifs d'injection 2027</v>
      </c>
      <c r="C36" s="171" t="s">
        <v>424</v>
      </c>
    </row>
    <row r="37" spans="1:3" ht="27" x14ac:dyDescent="0.3">
      <c r="A37" s="170" t="str">
        <f>TAB00!B64</f>
        <v>TAB5.5</v>
      </c>
      <c r="B37" s="171" t="str">
        <f>TAB00!C64</f>
        <v>Tarifs d'injection 2028</v>
      </c>
      <c r="C37" s="171" t="s">
        <v>425</v>
      </c>
    </row>
    <row r="38" spans="1:3" ht="54" x14ac:dyDescent="0.3">
      <c r="A38" s="170" t="str">
        <f>TAB00!B65</f>
        <v>TAB6</v>
      </c>
      <c r="B38" s="171" t="str">
        <f>TAB00!C65</f>
        <v>Réconciliation des charges et produits (prélèvement et injection)</v>
      </c>
      <c r="C38" s="171" t="s">
        <v>249</v>
      </c>
    </row>
    <row r="39" spans="1:3" ht="27" x14ac:dyDescent="0.3">
      <c r="A39" s="170" t="str">
        <f>TAB00!B66</f>
        <v>TAB7</v>
      </c>
      <c r="B39" s="171" t="str">
        <f>TAB00!C66</f>
        <v>Synthèse des simulations pour un client-type de chaque niveau de tension</v>
      </c>
      <c r="C39" s="171" t="s">
        <v>180</v>
      </c>
    </row>
    <row r="40" spans="1:3" ht="40.15" customHeight="1" x14ac:dyDescent="0.3">
      <c r="A40" s="170" t="str">
        <f>TAB00!B67</f>
        <v>TAB7.1</v>
      </c>
      <c r="B40" s="171" t="str">
        <f>TAB00!C67</f>
        <v>Simulations des coûts de distribution pour les clients-types - niveau TMT</v>
      </c>
      <c r="C40" s="171" t="s">
        <v>544</v>
      </c>
    </row>
    <row r="41" spans="1:3" ht="40.15" customHeight="1" x14ac:dyDescent="0.3">
      <c r="A41" s="170" t="str">
        <f>TAB00!B68</f>
        <v>TAB7.2</v>
      </c>
      <c r="B41" s="171" t="str">
        <f>TAB00!C68</f>
        <v>Simulations des coûts de distribution pour les clients-types - niveau MT</v>
      </c>
      <c r="C41" s="171" t="s">
        <v>545</v>
      </c>
    </row>
    <row r="42" spans="1:3" ht="54" x14ac:dyDescent="0.3">
      <c r="A42" s="170" t="str">
        <f>TAB00!B69</f>
        <v>TAB7.3</v>
      </c>
      <c r="B42" s="171" t="str">
        <f>TAB00!C69</f>
        <v>Simulations des coûts de distribution pour les clients-types - niveau TBT</v>
      </c>
      <c r="C42" s="171" t="s">
        <v>546</v>
      </c>
    </row>
    <row r="43" spans="1:3" ht="54" x14ac:dyDescent="0.3">
      <c r="A43" s="170" t="str">
        <f>TAB00!B71</f>
        <v>TAB7.5</v>
      </c>
      <c r="B43" s="171" t="str">
        <f>TAB00!C71</f>
        <v>Simulations des coûts de distribution pour les clients-types - niveau BT - Sans facturation du terme capacitaire</v>
      </c>
      <c r="C43" s="171" t="s">
        <v>547</v>
      </c>
    </row>
    <row r="44" spans="1:3" ht="51.6" customHeight="1" x14ac:dyDescent="0.3">
      <c r="A44" s="170" t="str">
        <f>TAB00!B72</f>
        <v>TAB7.6</v>
      </c>
      <c r="B44" s="171" t="str">
        <f>TAB00!C72</f>
        <v>Simulations des coûts de distribution pour les clients-types - niveau BT - Avec facturation du terme capacitaire - Raccordement ≤ 56 kVA</v>
      </c>
      <c r="C44" s="171" t="s">
        <v>548</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66" orientation="landscape" r:id="rId1"/>
  <rowBreaks count="1" manualBreakCount="1">
    <brk id="18"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26"/>
  <sheetViews>
    <sheetView showGridLines="0" zoomScaleNormal="100" workbookViewId="0">
      <selection activeCell="A2" sqref="A2"/>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4" style="130" customWidth="1"/>
    <col min="16" max="16" width="1.7109375" customWidth="1"/>
    <col min="17" max="17" width="2.7109375" customWidth="1"/>
  </cols>
  <sheetData>
    <row r="1" spans="1:18" s="83" customFormat="1" ht="14.25" x14ac:dyDescent="0.2">
      <c r="L1" s="84"/>
      <c r="M1" s="84"/>
      <c r="N1" s="84"/>
      <c r="O1" s="84"/>
    </row>
    <row r="2" spans="1:18" s="4" customFormat="1" ht="29.45" customHeight="1" x14ac:dyDescent="0.3">
      <c r="A2" s="35" t="str">
        <f>TAB00!B64&amp;" : "&amp;TAB00!C64</f>
        <v>TAB5.5 : Tarifs d'injection 2028</v>
      </c>
      <c r="B2" s="40"/>
      <c r="C2" s="40"/>
      <c r="D2" s="40"/>
      <c r="E2" s="40"/>
      <c r="F2" s="40"/>
      <c r="G2" s="40"/>
      <c r="H2" s="40"/>
      <c r="I2" s="40"/>
      <c r="J2" s="40"/>
      <c r="K2" s="40"/>
      <c r="L2" s="40"/>
      <c r="M2" s="40"/>
      <c r="N2" s="40"/>
      <c r="O2" s="40"/>
      <c r="P2" s="40"/>
    </row>
    <row r="3" spans="1:18" s="83" customFormat="1" ht="14.25" x14ac:dyDescent="0.2">
      <c r="L3" s="84"/>
      <c r="M3" s="84"/>
      <c r="N3" s="84"/>
      <c r="O3" s="84"/>
    </row>
    <row r="4" spans="1:18" s="83" customFormat="1" ht="14.25" customHeight="1" x14ac:dyDescent="0.2">
      <c r="L4" s="84"/>
      <c r="M4" s="84"/>
      <c r="N4" s="84"/>
      <c r="O4" s="84"/>
    </row>
    <row r="5" spans="1:18" ht="16.5" x14ac:dyDescent="0.3">
      <c r="B5" s="85"/>
      <c r="C5" s="86"/>
      <c r="D5" s="115"/>
      <c r="E5" s="86"/>
      <c r="F5" s="86"/>
      <c r="G5" s="86"/>
      <c r="H5" s="86"/>
      <c r="I5" s="86"/>
      <c r="J5" s="86"/>
      <c r="K5" s="86"/>
      <c r="L5" s="87"/>
      <c r="M5" s="87"/>
      <c r="N5" s="87"/>
      <c r="O5" s="87"/>
      <c r="P5" s="88"/>
      <c r="Q5" s="89"/>
      <c r="R5" s="89"/>
    </row>
    <row r="6" spans="1:18" ht="16.5" x14ac:dyDescent="0.3">
      <c r="B6" s="94"/>
      <c r="C6" s="599" t="s">
        <v>109</v>
      </c>
      <c r="D6" s="599"/>
      <c r="E6" s="599"/>
      <c r="F6" s="599"/>
      <c r="G6" s="599"/>
      <c r="H6" s="599"/>
      <c r="I6" s="599"/>
      <c r="J6" s="600" t="s">
        <v>112</v>
      </c>
      <c r="K6" s="600"/>
      <c r="L6" s="600"/>
      <c r="M6" s="601" t="str">
        <f>IF(TAB00!C11=0,"# Nom du GRD",TAB00!C11)</f>
        <v># Nom du GRD</v>
      </c>
      <c r="N6" s="601"/>
      <c r="O6" s="601"/>
      <c r="P6" s="95"/>
      <c r="Q6" s="89"/>
      <c r="R6" s="89"/>
    </row>
    <row r="7" spans="1:18" ht="16.5" x14ac:dyDescent="0.3">
      <c r="B7" s="94"/>
      <c r="C7" s="90"/>
      <c r="D7" s="91"/>
      <c r="E7" s="90"/>
      <c r="F7" s="90"/>
      <c r="G7" s="90"/>
      <c r="H7" s="90"/>
      <c r="I7" s="90"/>
      <c r="J7" s="90"/>
      <c r="K7" s="90"/>
      <c r="L7" s="92"/>
      <c r="M7" s="92"/>
      <c r="N7" s="92"/>
      <c r="O7" s="92"/>
      <c r="P7" s="95"/>
      <c r="Q7" s="89"/>
      <c r="R7" s="89"/>
    </row>
    <row r="8" spans="1:18" x14ac:dyDescent="0.3">
      <c r="A8" s="89"/>
      <c r="B8" s="94"/>
      <c r="C8" s="602" t="s">
        <v>110</v>
      </c>
      <c r="D8" s="602"/>
      <c r="E8" s="602"/>
      <c r="F8" s="602"/>
      <c r="G8" s="603" t="str">
        <f>"du 01.01.20"&amp;RIGHT(A2,2)&amp;" au 31.12.20"&amp;RIGHT(A2,2)</f>
        <v>du 01.01.2028 au 31.12.2028</v>
      </c>
      <c r="H8" s="603"/>
      <c r="I8" s="93"/>
      <c r="J8" s="90"/>
      <c r="K8" s="90"/>
      <c r="L8" s="92"/>
      <c r="M8" s="92"/>
      <c r="N8" s="92"/>
      <c r="O8" s="92"/>
      <c r="P8" s="95"/>
      <c r="Q8" s="89"/>
      <c r="R8" s="89"/>
    </row>
    <row r="9" spans="1:18" s="129" customFormat="1" ht="15.75" thickBot="1" x14ac:dyDescent="0.35">
      <c r="A9" s="128"/>
      <c r="B9" s="116"/>
      <c r="C9" s="117"/>
      <c r="D9" s="117"/>
      <c r="E9" s="117"/>
      <c r="F9" s="117"/>
      <c r="G9" s="118"/>
      <c r="H9" s="118"/>
      <c r="I9" s="93"/>
      <c r="J9" s="119"/>
      <c r="K9" s="119"/>
      <c r="L9" s="120"/>
      <c r="M9" s="120"/>
      <c r="N9" s="120"/>
      <c r="O9" s="120"/>
      <c r="P9" s="121"/>
      <c r="Q9" s="128"/>
      <c r="R9" s="128"/>
    </row>
    <row r="10" spans="1:18" s="129" customFormat="1" ht="15.75" thickBot="1" x14ac:dyDescent="0.35">
      <c r="A10" s="128"/>
      <c r="B10" s="116"/>
      <c r="C10" s="270"/>
      <c r="D10" s="271"/>
      <c r="E10" s="271"/>
      <c r="F10" s="271"/>
      <c r="G10" s="271"/>
      <c r="H10" s="271"/>
      <c r="I10" s="271"/>
      <c r="J10" s="272"/>
      <c r="K10" s="273" t="s">
        <v>97</v>
      </c>
      <c r="L10" s="274" t="s">
        <v>5</v>
      </c>
      <c r="M10" s="274" t="s">
        <v>6</v>
      </c>
      <c r="N10" s="274" t="s">
        <v>7</v>
      </c>
      <c r="O10" s="274" t="s">
        <v>113</v>
      </c>
      <c r="P10" s="121"/>
      <c r="Q10" s="128"/>
      <c r="R10" s="128"/>
    </row>
    <row r="11" spans="1:18" x14ac:dyDescent="0.3">
      <c r="A11" s="89"/>
      <c r="B11" s="94"/>
      <c r="C11" s="68"/>
      <c r="D11" s="206" t="s">
        <v>11</v>
      </c>
      <c r="E11" s="206"/>
      <c r="F11" s="69"/>
      <c r="G11" s="69"/>
      <c r="H11" s="69"/>
      <c r="I11" s="69"/>
      <c r="J11" s="70"/>
      <c r="K11" s="122"/>
      <c r="L11" s="123"/>
      <c r="M11" s="123"/>
      <c r="N11" s="123"/>
      <c r="O11" s="123"/>
      <c r="P11" s="95"/>
      <c r="Q11" s="89"/>
      <c r="R11" s="89"/>
    </row>
    <row r="12" spans="1:18" x14ac:dyDescent="0.3">
      <c r="A12" s="89"/>
      <c r="B12" s="94"/>
      <c r="C12" s="68"/>
      <c r="D12" s="206"/>
      <c r="E12" s="206" t="s">
        <v>12</v>
      </c>
      <c r="F12" s="69"/>
      <c r="G12" s="69"/>
      <c r="H12" s="69"/>
      <c r="I12" s="69"/>
      <c r="J12" s="70"/>
      <c r="K12" s="123"/>
      <c r="L12" s="123"/>
      <c r="M12" s="123"/>
      <c r="N12" s="123"/>
      <c r="O12" s="123"/>
      <c r="P12" s="95"/>
      <c r="Q12" s="89"/>
      <c r="R12" s="89"/>
    </row>
    <row r="13" spans="1:18" x14ac:dyDescent="0.3">
      <c r="A13" s="89"/>
      <c r="B13" s="94"/>
      <c r="C13" s="68"/>
      <c r="D13" s="69"/>
      <c r="E13" s="69"/>
      <c r="F13" s="72" t="s">
        <v>114</v>
      </c>
      <c r="G13" s="77"/>
      <c r="H13" s="77"/>
      <c r="I13" s="77"/>
      <c r="J13" s="77" t="s">
        <v>115</v>
      </c>
      <c r="K13" s="124" t="s">
        <v>540</v>
      </c>
      <c r="L13" s="75">
        <v>0</v>
      </c>
      <c r="M13" s="75">
        <v>0</v>
      </c>
      <c r="N13" s="75">
        <v>0</v>
      </c>
      <c r="O13" s="75">
        <v>0</v>
      </c>
      <c r="P13" s="95"/>
      <c r="Q13" s="89"/>
      <c r="R13" s="89"/>
    </row>
    <row r="14" spans="1:18" x14ac:dyDescent="0.3">
      <c r="A14" s="89"/>
      <c r="B14" s="94"/>
      <c r="C14" s="68"/>
      <c r="D14" s="69"/>
      <c r="E14" s="69"/>
      <c r="F14" s="76" t="s">
        <v>116</v>
      </c>
      <c r="G14" s="77"/>
      <c r="H14" s="77"/>
      <c r="I14" s="77"/>
      <c r="J14" s="73" t="s">
        <v>115</v>
      </c>
      <c r="K14" s="124" t="s">
        <v>541</v>
      </c>
      <c r="L14" s="184" t="s">
        <v>99</v>
      </c>
      <c r="M14" s="184" t="s">
        <v>99</v>
      </c>
      <c r="N14" s="184" t="s">
        <v>99</v>
      </c>
      <c r="O14" s="184" t="s">
        <v>99</v>
      </c>
      <c r="P14" s="95"/>
      <c r="Q14" s="89"/>
      <c r="R14" s="89"/>
    </row>
    <row r="15" spans="1:18" x14ac:dyDescent="0.3">
      <c r="A15" s="89"/>
      <c r="B15" s="94"/>
      <c r="C15" s="68"/>
      <c r="D15" s="69"/>
      <c r="E15" s="69"/>
      <c r="F15" s="71"/>
      <c r="G15" s="77"/>
      <c r="H15" s="77"/>
      <c r="I15" s="77"/>
      <c r="J15" s="73"/>
      <c r="K15" s="499"/>
      <c r="L15" s="500"/>
      <c r="M15" s="500"/>
      <c r="N15" s="500"/>
      <c r="O15" s="500"/>
      <c r="P15" s="95"/>
      <c r="Q15" s="89"/>
      <c r="R15" s="89"/>
    </row>
    <row r="16" spans="1:18" ht="15.75" thickBot="1" x14ac:dyDescent="0.35">
      <c r="A16" s="89"/>
      <c r="B16" s="94"/>
      <c r="C16" s="68"/>
      <c r="D16" s="69"/>
      <c r="E16" s="206" t="s">
        <v>14</v>
      </c>
      <c r="F16" s="71"/>
      <c r="G16" s="77"/>
      <c r="H16" s="77"/>
      <c r="I16" s="77"/>
      <c r="J16" s="73" t="s">
        <v>117</v>
      </c>
      <c r="K16" s="125" t="s">
        <v>320</v>
      </c>
      <c r="L16" s="185" t="s">
        <v>99</v>
      </c>
      <c r="M16" s="185" t="s">
        <v>99</v>
      </c>
      <c r="N16" s="185" t="s">
        <v>99</v>
      </c>
      <c r="O16" s="185" t="s">
        <v>99</v>
      </c>
      <c r="P16" s="95"/>
      <c r="Q16" s="89"/>
      <c r="R16" s="89"/>
    </row>
    <row r="17" spans="1:18" ht="15.75" thickBot="1" x14ac:dyDescent="0.35">
      <c r="A17" s="89"/>
      <c r="B17" s="94"/>
      <c r="C17" s="80"/>
      <c r="D17" s="81"/>
      <c r="E17" s="211"/>
      <c r="F17" s="82"/>
      <c r="G17" s="82"/>
      <c r="H17" s="82"/>
      <c r="I17" s="82"/>
      <c r="J17" s="81"/>
      <c r="K17" s="78"/>
      <c r="L17" s="67"/>
      <c r="M17" s="67"/>
      <c r="N17" s="67"/>
      <c r="O17" s="66"/>
      <c r="P17" s="95"/>
      <c r="Q17" s="89"/>
      <c r="R17" s="89"/>
    </row>
    <row r="18" spans="1:18" x14ac:dyDescent="0.3">
      <c r="A18" s="89"/>
      <c r="B18" s="96"/>
      <c r="C18" s="97"/>
      <c r="D18" s="97"/>
      <c r="E18" s="97"/>
      <c r="F18" s="97"/>
      <c r="G18" s="97"/>
      <c r="H18" s="97"/>
      <c r="I18" s="97"/>
      <c r="J18" s="97"/>
      <c r="K18" s="97"/>
      <c r="L18" s="126"/>
      <c r="M18" s="98"/>
      <c r="N18" s="98"/>
      <c r="O18" s="98"/>
      <c r="P18" s="99"/>
      <c r="Q18" s="89"/>
      <c r="R18" s="89"/>
    </row>
    <row r="19" spans="1:18" ht="14.45" customHeight="1" x14ac:dyDescent="0.3">
      <c r="A19" s="89"/>
      <c r="B19" s="89"/>
      <c r="C19" s="89"/>
      <c r="D19" s="89"/>
      <c r="E19" s="89"/>
      <c r="F19" s="89"/>
      <c r="G19" s="89"/>
      <c r="H19" s="89"/>
      <c r="I19" s="89"/>
      <c r="J19" s="89"/>
      <c r="K19" s="89"/>
      <c r="L19" s="127"/>
      <c r="M19" s="100"/>
      <c r="N19" s="100"/>
      <c r="O19" s="100"/>
      <c r="P19" s="89"/>
      <c r="Q19" s="89"/>
      <c r="R19" s="89"/>
    </row>
    <row r="20" spans="1:18" x14ac:dyDescent="0.3">
      <c r="A20" s="89"/>
      <c r="B20" s="101"/>
      <c r="C20" s="102"/>
      <c r="D20" s="598" t="s">
        <v>111</v>
      </c>
      <c r="E20" s="598"/>
      <c r="F20" s="598"/>
      <c r="G20" s="598"/>
      <c r="H20" s="598"/>
      <c r="I20" s="598"/>
      <c r="J20" s="103"/>
      <c r="K20" s="103"/>
      <c r="L20" s="103"/>
      <c r="M20" s="104"/>
      <c r="N20" s="104"/>
      <c r="O20" s="104"/>
      <c r="P20" s="105"/>
      <c r="Q20" s="89"/>
      <c r="R20" s="89"/>
    </row>
    <row r="21" spans="1:18" x14ac:dyDescent="0.3">
      <c r="A21" s="89"/>
      <c r="B21" s="94"/>
      <c r="C21" s="69"/>
      <c r="D21" s="106"/>
      <c r="E21" s="106"/>
      <c r="F21" s="106"/>
      <c r="G21" s="106"/>
      <c r="H21" s="106"/>
      <c r="I21" s="106"/>
      <c r="J21" s="106"/>
      <c r="K21" s="106"/>
      <c r="L21" s="106"/>
      <c r="M21" s="79"/>
      <c r="N21" s="79"/>
      <c r="O21" s="79"/>
      <c r="P21" s="95"/>
      <c r="Q21" s="89"/>
      <c r="R21" s="89"/>
    </row>
    <row r="22" spans="1:18" x14ac:dyDescent="0.3">
      <c r="A22" s="89"/>
      <c r="B22" s="94"/>
      <c r="C22" s="69"/>
      <c r="D22" s="69"/>
      <c r="E22" s="69"/>
      <c r="F22" s="69"/>
      <c r="G22" s="69"/>
      <c r="H22" s="69"/>
      <c r="I22" s="69"/>
      <c r="J22" s="69"/>
      <c r="K22" s="69"/>
      <c r="L22" s="79"/>
      <c r="M22" s="79"/>
      <c r="N22" s="79"/>
      <c r="O22" s="79"/>
      <c r="P22" s="95"/>
      <c r="Q22" s="89"/>
      <c r="R22" s="89"/>
    </row>
    <row r="23" spans="1:18" x14ac:dyDescent="0.3">
      <c r="A23" s="89"/>
      <c r="B23" s="94"/>
      <c r="C23" s="69"/>
      <c r="D23" s="69"/>
      <c r="E23" s="69"/>
      <c r="F23" s="69"/>
      <c r="G23" s="69"/>
      <c r="H23" s="69"/>
      <c r="I23" s="69"/>
      <c r="J23" s="69"/>
      <c r="K23" s="69"/>
      <c r="L23" s="79"/>
      <c r="M23" s="79"/>
      <c r="N23" s="79"/>
      <c r="O23" s="79"/>
      <c r="P23" s="95"/>
      <c r="Q23" s="89"/>
      <c r="R23" s="89"/>
    </row>
    <row r="24" spans="1:18" ht="15.75" x14ac:dyDescent="0.3">
      <c r="B24" s="107"/>
      <c r="C24" s="108"/>
      <c r="D24" s="108"/>
      <c r="E24" s="108"/>
      <c r="F24" s="108"/>
      <c r="G24" s="108"/>
      <c r="H24" s="108"/>
      <c r="I24" s="108"/>
      <c r="J24" s="108"/>
      <c r="K24" s="108"/>
      <c r="L24" s="109"/>
      <c r="M24" s="109"/>
      <c r="N24" s="109"/>
      <c r="O24" s="109"/>
      <c r="P24" s="110"/>
    </row>
    <row r="25" spans="1:18" ht="15.75" x14ac:dyDescent="0.3">
      <c r="B25" s="107"/>
      <c r="C25" s="108"/>
      <c r="D25" s="108"/>
      <c r="E25" s="108"/>
      <c r="F25" s="108"/>
      <c r="G25" s="108"/>
      <c r="H25" s="108"/>
      <c r="I25" s="108"/>
      <c r="J25" s="108"/>
      <c r="K25" s="108"/>
      <c r="L25" s="109"/>
      <c r="M25" s="109"/>
      <c r="N25" s="109"/>
      <c r="O25" s="109"/>
      <c r="P25" s="110"/>
    </row>
    <row r="26" spans="1:18" ht="15.75" x14ac:dyDescent="0.3">
      <c r="B26" s="111"/>
      <c r="C26" s="112"/>
      <c r="D26" s="112"/>
      <c r="E26" s="112"/>
      <c r="F26" s="112"/>
      <c r="G26" s="112"/>
      <c r="H26" s="112"/>
      <c r="I26" s="112"/>
      <c r="J26" s="112"/>
      <c r="K26" s="112"/>
      <c r="L26" s="113"/>
      <c r="M26" s="113"/>
      <c r="N26" s="113"/>
      <c r="O26" s="113"/>
      <c r="P26" s="114"/>
    </row>
  </sheetData>
  <mergeCells count="6">
    <mergeCell ref="D20:I20"/>
    <mergeCell ref="C6:I6"/>
    <mergeCell ref="J6:L6"/>
    <mergeCell ref="M6:O6"/>
    <mergeCell ref="C8:F8"/>
    <mergeCell ref="G8:H8"/>
  </mergeCells>
  <pageMargins left="0.7" right="0.7" top="0.75" bottom="0.75" header="0.3" footer="0.3"/>
  <pageSetup paperSize="9" scale="90" orientation="landscape" verticalDpi="300" r:id="rId1"/>
  <colBreaks count="1" manualBreakCount="1">
    <brk id="1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4.9989318521683403E-2"/>
  </sheetPr>
  <dimension ref="A3:R83"/>
  <sheetViews>
    <sheetView zoomScale="85" zoomScaleNormal="85" workbookViewId="0">
      <selection activeCell="A3" sqref="A3"/>
    </sheetView>
  </sheetViews>
  <sheetFormatPr baseColWidth="10" defaultColWidth="8.85546875" defaultRowHeight="15" x14ac:dyDescent="0.3"/>
  <cols>
    <col min="1" max="1" width="12" style="1" customWidth="1"/>
    <col min="2" max="2" width="39.7109375" style="1" customWidth="1"/>
    <col min="3" max="20" width="16.7109375" style="1" customWidth="1"/>
    <col min="21" max="16384" width="8.85546875" style="1"/>
  </cols>
  <sheetData>
    <row r="3" spans="1:17" ht="29.45" customHeight="1" x14ac:dyDescent="0.3">
      <c r="A3" s="40" t="str">
        <f>TAB00!B65&amp;" : "&amp;TAB00!C65</f>
        <v>TAB6 : Réconciliation des charges et produits (prélèvement et injection)</v>
      </c>
      <c r="B3" s="35"/>
      <c r="C3" s="35"/>
      <c r="D3" s="35"/>
      <c r="E3" s="35"/>
      <c r="F3" s="35"/>
      <c r="G3" s="35"/>
      <c r="H3" s="35"/>
      <c r="I3" s="35"/>
      <c r="J3" s="35"/>
      <c r="K3" s="35"/>
      <c r="L3" s="35"/>
      <c r="M3" s="35"/>
      <c r="N3" s="35"/>
      <c r="O3" s="35"/>
      <c r="P3" s="35"/>
      <c r="Q3" s="35"/>
    </row>
    <row r="5" spans="1:17" ht="21" x14ac:dyDescent="0.35">
      <c r="B5" s="538" t="s">
        <v>255</v>
      </c>
      <c r="C5" s="538"/>
      <c r="D5" s="538"/>
      <c r="E5" s="538"/>
      <c r="F5" s="538"/>
      <c r="G5" s="538"/>
      <c r="H5" s="538"/>
      <c r="I5" s="538"/>
      <c r="J5" s="538"/>
      <c r="K5" s="538"/>
      <c r="L5" s="538"/>
      <c r="M5" s="538"/>
      <c r="N5" s="538"/>
      <c r="O5" s="538"/>
      <c r="P5" s="538"/>
      <c r="Q5" s="538"/>
    </row>
    <row r="6" spans="1:17" s="4" customFormat="1" ht="13.5" x14ac:dyDescent="0.3">
      <c r="B6" s="590" t="s">
        <v>0</v>
      </c>
      <c r="C6" s="604" t="s">
        <v>19</v>
      </c>
      <c r="D6" s="604"/>
      <c r="E6" s="604"/>
      <c r="F6" s="604" t="s">
        <v>40</v>
      </c>
      <c r="G6" s="604"/>
      <c r="H6" s="604"/>
      <c r="I6" s="604" t="s">
        <v>6</v>
      </c>
      <c r="J6" s="604"/>
      <c r="K6" s="604"/>
      <c r="L6" s="604" t="s">
        <v>41</v>
      </c>
      <c r="M6" s="604"/>
      <c r="N6" s="604"/>
      <c r="O6" s="604" t="s">
        <v>8</v>
      </c>
      <c r="P6" s="604"/>
      <c r="Q6" s="604"/>
    </row>
    <row r="7" spans="1:17" s="4" customFormat="1" ht="13.5" x14ac:dyDescent="0.3">
      <c r="B7" s="590"/>
      <c r="C7" s="8" t="s">
        <v>44</v>
      </c>
      <c r="D7" s="8" t="s">
        <v>45</v>
      </c>
      <c r="E7" s="8" t="s">
        <v>543</v>
      </c>
      <c r="F7" s="8" t="s">
        <v>44</v>
      </c>
      <c r="G7" s="8" t="s">
        <v>45</v>
      </c>
      <c r="H7" s="8" t="s">
        <v>543</v>
      </c>
      <c r="I7" s="8" t="s">
        <v>44</v>
      </c>
      <c r="J7" s="8" t="s">
        <v>45</v>
      </c>
      <c r="K7" s="8" t="s">
        <v>543</v>
      </c>
      <c r="L7" s="8" t="s">
        <v>44</v>
      </c>
      <c r="M7" s="8" t="s">
        <v>45</v>
      </c>
      <c r="N7" s="8" t="s">
        <v>543</v>
      </c>
      <c r="O7" s="8" t="s">
        <v>44</v>
      </c>
      <c r="P7" s="8" t="s">
        <v>45</v>
      </c>
      <c r="Q7" s="8" t="s">
        <v>543</v>
      </c>
    </row>
    <row r="8" spans="1:17" s="4" customFormat="1" ht="14.45" customHeight="1" x14ac:dyDescent="0.3">
      <c r="A8" s="605" t="s">
        <v>30</v>
      </c>
      <c r="B8" s="56" t="s">
        <v>11</v>
      </c>
      <c r="C8" s="137">
        <f>'TAB2'!B11</f>
        <v>0</v>
      </c>
      <c r="D8" s="137">
        <f>SUM('TAB4.1.2'!$C$13,'TAB4.1.2'!$C$35)</f>
        <v>0</v>
      </c>
      <c r="E8" s="137">
        <f>C8-D8</f>
        <v>0</v>
      </c>
      <c r="F8" s="137">
        <f>'TAB2'!D11</f>
        <v>0</v>
      </c>
      <c r="G8" s="137">
        <f>SUM('TAB4.1.2'!$F$7,'TAB4.1.2'!$F$35)</f>
        <v>0</v>
      </c>
      <c r="H8" s="137">
        <f>F8-G8</f>
        <v>0</v>
      </c>
      <c r="I8" s="137">
        <f>'TAB2'!F11</f>
        <v>0</v>
      </c>
      <c r="J8" s="137">
        <f>SUM('TAB4.1.2'!$I$7,'TAB4.1.2'!$I$35)</f>
        <v>0</v>
      </c>
      <c r="K8" s="137">
        <f>I8-J8</f>
        <v>0</v>
      </c>
      <c r="L8" s="137">
        <f>'TAB2'!H11</f>
        <v>0</v>
      </c>
      <c r="M8" s="137">
        <f>SUM('TAB4.1.2'!$L$7,'TAB4.1.2'!$L$35)</f>
        <v>0</v>
      </c>
      <c r="N8" s="137">
        <f>L8-M8</f>
        <v>0</v>
      </c>
      <c r="O8" s="137">
        <f>'TAB2'!J11</f>
        <v>0</v>
      </c>
      <c r="P8" s="137">
        <f>SUM('TAB4.1.2'!$O$7,'TAB4.1.2'!$O$35)</f>
        <v>0</v>
      </c>
      <c r="Q8" s="137">
        <f>O8-P8</f>
        <v>0</v>
      </c>
    </row>
    <row r="9" spans="1:17" x14ac:dyDescent="0.3">
      <c r="A9" s="605"/>
      <c r="B9" s="56" t="s">
        <v>20</v>
      </c>
      <c r="C9" s="137">
        <f>'TAB2'!B12</f>
        <v>0</v>
      </c>
      <c r="D9" s="137">
        <f>SUM('TAB4.1.2'!$C$27,'TAB4.1.2'!$C$55)</f>
        <v>0</v>
      </c>
      <c r="E9" s="137">
        <f t="shared" ref="E9:E15" si="0">C9-D9</f>
        <v>0</v>
      </c>
      <c r="F9" s="137">
        <f>'TAB2'!D12</f>
        <v>0</v>
      </c>
      <c r="G9" s="137">
        <f>SUM('TAB4.1.2'!$F$27,'TAB4.1.2'!$F$55)</f>
        <v>0</v>
      </c>
      <c r="H9" s="137">
        <f t="shared" ref="H9:H15" si="1">F9-G9</f>
        <v>0</v>
      </c>
      <c r="I9" s="137">
        <f>'TAB2'!F12</f>
        <v>0</v>
      </c>
      <c r="J9" s="137">
        <f>SUM('TAB4.1.2'!$I$27,'TAB4.1.2'!$I$55)</f>
        <v>0</v>
      </c>
      <c r="K9" s="137">
        <f t="shared" ref="K9:K15" si="2">I9-J9</f>
        <v>0</v>
      </c>
      <c r="L9" s="137">
        <f>'TAB2'!H12</f>
        <v>0</v>
      </c>
      <c r="M9" s="137">
        <f>SUM('TAB4.1.2'!$L$27,'TAB4.1.2'!$L$55)</f>
        <v>0</v>
      </c>
      <c r="N9" s="137">
        <f t="shared" ref="N9:N15" si="3">L9-M9</f>
        <v>0</v>
      </c>
      <c r="O9" s="137">
        <f>'TAB2'!J12</f>
        <v>0</v>
      </c>
      <c r="P9" s="137">
        <f>SUM('TAB4.1.2'!$O$27,'TAB4.1.2'!$O$55)</f>
        <v>0</v>
      </c>
      <c r="Q9" s="137">
        <f t="shared" ref="Q9:Q14" si="4">O9-P9</f>
        <v>0</v>
      </c>
    </row>
    <row r="10" spans="1:17" s="129" customFormat="1" x14ac:dyDescent="0.3">
      <c r="A10" s="605"/>
      <c r="B10" s="269" t="s">
        <v>89</v>
      </c>
      <c r="C10" s="267">
        <f>'TAB2'!B13</f>
        <v>0</v>
      </c>
      <c r="D10" s="267">
        <f>SUM(D11:D13)</f>
        <v>0</v>
      </c>
      <c r="E10" s="267">
        <f t="shared" si="0"/>
        <v>0</v>
      </c>
      <c r="F10" s="267">
        <f>'TAB2'!D13</f>
        <v>0</v>
      </c>
      <c r="G10" s="267">
        <f>SUM(G11:G13)</f>
        <v>0</v>
      </c>
      <c r="H10" s="267">
        <f t="shared" si="1"/>
        <v>0</v>
      </c>
      <c r="I10" s="267">
        <f>'TAB2'!F13</f>
        <v>0</v>
      </c>
      <c r="J10" s="267">
        <f>SUM(J11:J13)</f>
        <v>0</v>
      </c>
      <c r="K10" s="267">
        <f t="shared" si="2"/>
        <v>0</v>
      </c>
      <c r="L10" s="267">
        <f>'TAB2'!H13</f>
        <v>0</v>
      </c>
      <c r="M10" s="267">
        <f>SUM(M11:M13)</f>
        <v>0</v>
      </c>
      <c r="N10" s="267">
        <f t="shared" si="3"/>
        <v>0</v>
      </c>
      <c r="O10" s="267">
        <f>'TAB2'!J13</f>
        <v>0</v>
      </c>
      <c r="P10" s="267">
        <f>SUM(P11:P13)</f>
        <v>0</v>
      </c>
      <c r="Q10" s="267">
        <f t="shared" si="4"/>
        <v>0</v>
      </c>
    </row>
    <row r="11" spans="1:17" x14ac:dyDescent="0.3">
      <c r="A11" s="605"/>
      <c r="B11" s="59" t="s">
        <v>4</v>
      </c>
      <c r="C11" s="137">
        <f>'TAB2'!B14</f>
        <v>0</v>
      </c>
      <c r="D11" s="137">
        <f>SUM('TAB4.1.2'!$C$29,'TAB4.1.2'!$C$57)</f>
        <v>0</v>
      </c>
      <c r="E11" s="137">
        <f t="shared" si="0"/>
        <v>0</v>
      </c>
      <c r="F11" s="137">
        <f>'TAB2'!D14</f>
        <v>0</v>
      </c>
      <c r="G11" s="137">
        <f>SUM('TAB4.1.2'!$F$29,'TAB4.1.2'!$F$57)</f>
        <v>0</v>
      </c>
      <c r="H11" s="137">
        <f t="shared" si="1"/>
        <v>0</v>
      </c>
      <c r="I11" s="137">
        <f>'TAB2'!F14</f>
        <v>0</v>
      </c>
      <c r="J11" s="137">
        <f>SUM('TAB4.1.2'!$I$29,'TAB4.1.2'!$I$57)</f>
        <v>0</v>
      </c>
      <c r="K11" s="137">
        <f t="shared" si="2"/>
        <v>0</v>
      </c>
      <c r="L11" s="137">
        <f>'TAB2'!H14</f>
        <v>0</v>
      </c>
      <c r="M11" s="137">
        <f>SUM('TAB4.1.2'!$L$29,'TAB4.1.2'!$L$57)</f>
        <v>0</v>
      </c>
      <c r="N11" s="137">
        <f t="shared" si="3"/>
        <v>0</v>
      </c>
      <c r="O11" s="137">
        <f>'TAB2'!J14</f>
        <v>0</v>
      </c>
      <c r="P11" s="137">
        <f>SUM('TAB4.1.2'!$O$29,'TAB4.1.2'!$O$57)</f>
        <v>0</v>
      </c>
      <c r="Q11" s="137">
        <f t="shared" si="4"/>
        <v>0</v>
      </c>
    </row>
    <row r="12" spans="1:17" x14ac:dyDescent="0.3">
      <c r="A12" s="605"/>
      <c r="B12" s="59" t="s">
        <v>16</v>
      </c>
      <c r="C12" s="137">
        <f>'TAB2'!B15</f>
        <v>0</v>
      </c>
      <c r="D12" s="137">
        <f>SUM('TAB4.1.2'!$C$30,'TAB4.1.2'!$C$58)</f>
        <v>0</v>
      </c>
      <c r="E12" s="137">
        <f t="shared" si="0"/>
        <v>0</v>
      </c>
      <c r="F12" s="137">
        <f>'TAB2'!D15</f>
        <v>0</v>
      </c>
      <c r="G12" s="137">
        <f>SUM('TAB4.1.2'!$F$30,'TAB4.1.2'!$F$58)</f>
        <v>0</v>
      </c>
      <c r="H12" s="137">
        <f t="shared" si="1"/>
        <v>0</v>
      </c>
      <c r="I12" s="137">
        <f>'TAB2'!F15</f>
        <v>0</v>
      </c>
      <c r="J12" s="137">
        <f>SUM('TAB4.1.2'!$I$30,'TAB4.1.2'!$I$58)</f>
        <v>0</v>
      </c>
      <c r="K12" s="137">
        <f t="shared" si="2"/>
        <v>0</v>
      </c>
      <c r="L12" s="137">
        <f>'TAB2'!H15</f>
        <v>0</v>
      </c>
      <c r="M12" s="137">
        <f>SUM('TAB4.1.2'!$L$30,'TAB4.1.2'!$L$58)</f>
        <v>0</v>
      </c>
      <c r="N12" s="137">
        <f t="shared" si="3"/>
        <v>0</v>
      </c>
      <c r="O12" s="137">
        <f>'TAB2'!J15</f>
        <v>0</v>
      </c>
      <c r="P12" s="137">
        <f>SUM('TAB4.1.2'!$O$30,'TAB4.1.2'!$O$58)</f>
        <v>0</v>
      </c>
      <c r="Q12" s="137">
        <f t="shared" si="4"/>
        <v>0</v>
      </c>
    </row>
    <row r="13" spans="1:17" x14ac:dyDescent="0.3">
      <c r="A13" s="605"/>
      <c r="B13" s="59" t="s">
        <v>38</v>
      </c>
      <c r="C13" s="137">
        <f>'TAB2'!B16</f>
        <v>0</v>
      </c>
      <c r="D13" s="137">
        <f>SUM('TAB4.1.2'!$C$31,'TAB4.1.2'!$C$59)</f>
        <v>0</v>
      </c>
      <c r="E13" s="137">
        <f t="shared" si="0"/>
        <v>0</v>
      </c>
      <c r="F13" s="137">
        <f>'TAB2'!D16</f>
        <v>0</v>
      </c>
      <c r="G13" s="137">
        <f>SUM('TAB4.1.2'!$F$31,'TAB4.1.2'!$F$59)</f>
        <v>0</v>
      </c>
      <c r="H13" s="137">
        <f t="shared" si="1"/>
        <v>0</v>
      </c>
      <c r="I13" s="137">
        <f>'TAB2'!F16</f>
        <v>0</v>
      </c>
      <c r="J13" s="137">
        <f>SUM('TAB4.1.2'!$I$31,'TAB4.1.2'!$I$59)</f>
        <v>0</v>
      </c>
      <c r="K13" s="137">
        <f t="shared" si="2"/>
        <v>0</v>
      </c>
      <c r="L13" s="137">
        <f>'TAB2'!H16</f>
        <v>0</v>
      </c>
      <c r="M13" s="137">
        <f>SUM('TAB4.1.2'!$L$31,'TAB4.1.2'!$L$59)</f>
        <v>0</v>
      </c>
      <c r="N13" s="137">
        <f t="shared" si="3"/>
        <v>0</v>
      </c>
      <c r="O13" s="137">
        <f>'TAB2'!J16</f>
        <v>0</v>
      </c>
      <c r="P13" s="137">
        <f>SUM('TAB4.1.2'!$O$31,'TAB4.1.2'!$O$59)</f>
        <v>0</v>
      </c>
      <c r="Q13" s="137">
        <f t="shared" si="4"/>
        <v>0</v>
      </c>
    </row>
    <row r="14" spans="1:17" x14ac:dyDescent="0.3">
      <c r="A14" s="605"/>
      <c r="B14" s="56" t="s">
        <v>90</v>
      </c>
      <c r="C14" s="137">
        <f>'TAB2'!B17</f>
        <v>0</v>
      </c>
      <c r="D14" s="137">
        <f>SUM('TAB4.1.2'!$C$32,'TAB4.1.2'!$C$60)</f>
        <v>0</v>
      </c>
      <c r="E14" s="137">
        <f t="shared" si="0"/>
        <v>0</v>
      </c>
      <c r="F14" s="137">
        <f>'TAB2'!D17</f>
        <v>0</v>
      </c>
      <c r="G14" s="137">
        <f>SUM('TAB4.1.2'!$F$32,'TAB4.1.2'!$F$60)</f>
        <v>0</v>
      </c>
      <c r="H14" s="137">
        <f t="shared" si="1"/>
        <v>0</v>
      </c>
      <c r="I14" s="137">
        <f>'TAB2'!F17</f>
        <v>0</v>
      </c>
      <c r="J14" s="137">
        <f>SUM('TAB4.1.2'!$I$32,'TAB4.1.2'!$I$60)</f>
        <v>0</v>
      </c>
      <c r="K14" s="137">
        <f t="shared" si="2"/>
        <v>0</v>
      </c>
      <c r="L14" s="137">
        <f>'TAB2'!H17</f>
        <v>0</v>
      </c>
      <c r="M14" s="137">
        <f>SUM('TAB4.1.2'!$L$32,'TAB4.1.2'!$L$60)</f>
        <v>0</v>
      </c>
      <c r="N14" s="137">
        <f t="shared" si="3"/>
        <v>0</v>
      </c>
      <c r="O14" s="137">
        <f>'TAB2'!J17</f>
        <v>0</v>
      </c>
      <c r="P14" s="137">
        <f>SUM('TAB4.1.2'!$O$32,'TAB4.1.2'!$O$60)</f>
        <v>0</v>
      </c>
      <c r="Q14" s="137">
        <f t="shared" si="4"/>
        <v>0</v>
      </c>
    </row>
    <row r="15" spans="1:17" x14ac:dyDescent="0.3">
      <c r="A15" s="605"/>
      <c r="B15" s="56" t="s">
        <v>91</v>
      </c>
      <c r="C15" s="186"/>
      <c r="D15" s="137">
        <f>SUM('TAB4.1.2'!$C$33,'TAB4.1.2'!$C$61)</f>
        <v>0</v>
      </c>
      <c r="E15" s="137">
        <f t="shared" si="0"/>
        <v>0</v>
      </c>
      <c r="F15" s="186"/>
      <c r="G15" s="137">
        <f>SUM('TAB4.1.2'!$F$33,'TAB4.1.2'!$F$61)</f>
        <v>0</v>
      </c>
      <c r="H15" s="137">
        <f t="shared" si="1"/>
        <v>0</v>
      </c>
      <c r="I15" s="186"/>
      <c r="J15" s="137">
        <f>SUM('TAB4.1.2'!$I$33,'TAB4.1.2'!$I$61)</f>
        <v>0</v>
      </c>
      <c r="K15" s="137">
        <f t="shared" si="2"/>
        <v>0</v>
      </c>
      <c r="L15" s="186"/>
      <c r="M15" s="137">
        <f>SUM('TAB4.1.2'!$L$33,'TAB4.1.2'!$L$61)</f>
        <v>0</v>
      </c>
      <c r="N15" s="137">
        <f t="shared" si="3"/>
        <v>0</v>
      </c>
      <c r="O15" s="186"/>
      <c r="P15" s="186"/>
      <c r="Q15" s="186"/>
    </row>
    <row r="16" spans="1:17" x14ac:dyDescent="0.3">
      <c r="A16" s="605"/>
      <c r="B16" s="51" t="s">
        <v>19</v>
      </c>
      <c r="C16" s="15">
        <f>SUM(C8:C10,C14:C15)</f>
        <v>0</v>
      </c>
      <c r="D16" s="15">
        <f>SUM(D8:D10,D14:D15)</f>
        <v>0</v>
      </c>
      <c r="E16" s="15">
        <f t="shared" ref="E16:Q16" si="5">SUM(E8:E10,E14:E15)</f>
        <v>0</v>
      </c>
      <c r="F16" s="15">
        <f t="shared" si="5"/>
        <v>0</v>
      </c>
      <c r="G16" s="15">
        <f t="shared" si="5"/>
        <v>0</v>
      </c>
      <c r="H16" s="15">
        <f t="shared" si="5"/>
        <v>0</v>
      </c>
      <c r="I16" s="15">
        <f t="shared" si="5"/>
        <v>0</v>
      </c>
      <c r="J16" s="15">
        <f t="shared" si="5"/>
        <v>0</v>
      </c>
      <c r="K16" s="15">
        <f t="shared" si="5"/>
        <v>0</v>
      </c>
      <c r="L16" s="15">
        <f t="shared" si="5"/>
        <v>0</v>
      </c>
      <c r="M16" s="15">
        <f t="shared" si="5"/>
        <v>0</v>
      </c>
      <c r="N16" s="15">
        <f t="shared" si="5"/>
        <v>0</v>
      </c>
      <c r="O16" s="15">
        <f t="shared" si="5"/>
        <v>0</v>
      </c>
      <c r="P16" s="15">
        <f t="shared" si="5"/>
        <v>0</v>
      </c>
      <c r="Q16" s="15">
        <f t="shared" si="5"/>
        <v>0</v>
      </c>
    </row>
    <row r="17" spans="1:17" x14ac:dyDescent="0.3">
      <c r="A17" s="605" t="s">
        <v>31</v>
      </c>
      <c r="B17" s="56" t="s">
        <v>11</v>
      </c>
      <c r="C17" s="48">
        <f>SUM(F17,I17,L17,O17)</f>
        <v>0</v>
      </c>
      <c r="D17" s="137">
        <f>'TAB5'!B13</f>
        <v>0</v>
      </c>
      <c r="E17" s="228">
        <f>C17-D17</f>
        <v>0</v>
      </c>
      <c r="F17" s="230"/>
      <c r="G17" s="229">
        <f>'TAB5'!E13</f>
        <v>0</v>
      </c>
      <c r="H17" s="228">
        <f>F17-G17</f>
        <v>0</v>
      </c>
      <c r="I17" s="230"/>
      <c r="J17" s="229">
        <f>'TAB5'!H13</f>
        <v>0</v>
      </c>
      <c r="K17" s="228">
        <f>I17-J17</f>
        <v>0</v>
      </c>
      <c r="L17" s="230"/>
      <c r="M17" s="229">
        <f>'TAB5'!K13</f>
        <v>0</v>
      </c>
      <c r="N17" s="228">
        <f>L17-M17</f>
        <v>0</v>
      </c>
      <c r="O17" s="230"/>
      <c r="P17" s="229">
        <f>'TAB5'!N13</f>
        <v>0</v>
      </c>
      <c r="Q17" s="137">
        <f>O17-P17</f>
        <v>0</v>
      </c>
    </row>
    <row r="18" spans="1:17" x14ac:dyDescent="0.3">
      <c r="A18" s="605"/>
      <c r="B18" s="51" t="s">
        <v>19</v>
      </c>
      <c r="C18" s="15">
        <f>C17</f>
        <v>0</v>
      </c>
      <c r="D18" s="15">
        <f t="shared" ref="D18:Q18" si="6">D17</f>
        <v>0</v>
      </c>
      <c r="E18" s="15">
        <f>E17</f>
        <v>0</v>
      </c>
      <c r="F18" s="227">
        <f t="shared" si="6"/>
        <v>0</v>
      </c>
      <c r="G18" s="15">
        <f t="shared" si="6"/>
        <v>0</v>
      </c>
      <c r="H18" s="15">
        <f t="shared" si="6"/>
        <v>0</v>
      </c>
      <c r="I18" s="227">
        <f t="shared" si="6"/>
        <v>0</v>
      </c>
      <c r="J18" s="15">
        <f t="shared" si="6"/>
        <v>0</v>
      </c>
      <c r="K18" s="15">
        <f t="shared" si="6"/>
        <v>0</v>
      </c>
      <c r="L18" s="227">
        <f t="shared" si="6"/>
        <v>0</v>
      </c>
      <c r="M18" s="15">
        <f t="shared" si="6"/>
        <v>0</v>
      </c>
      <c r="N18" s="15">
        <f t="shared" si="6"/>
        <v>0</v>
      </c>
      <c r="O18" s="227">
        <f t="shared" si="6"/>
        <v>0</v>
      </c>
      <c r="P18" s="15">
        <f t="shared" si="6"/>
        <v>0</v>
      </c>
      <c r="Q18" s="15">
        <f t="shared" si="6"/>
        <v>0</v>
      </c>
    </row>
    <row r="19" spans="1:17" x14ac:dyDescent="0.3">
      <c r="A19" s="177" t="s">
        <v>19</v>
      </c>
      <c r="B19" s="51"/>
      <c r="C19" s="15">
        <f>C16+C18</f>
        <v>0</v>
      </c>
      <c r="D19" s="15">
        <f>D16+D18</f>
        <v>0</v>
      </c>
      <c r="E19" s="15">
        <f t="shared" ref="E19:Q19" si="7">E16+E18</f>
        <v>0</v>
      </c>
      <c r="F19" s="15">
        <f t="shared" si="7"/>
        <v>0</v>
      </c>
      <c r="G19" s="15">
        <f t="shared" si="7"/>
        <v>0</v>
      </c>
      <c r="H19" s="15">
        <f t="shared" si="7"/>
        <v>0</v>
      </c>
      <c r="I19" s="15">
        <f t="shared" si="7"/>
        <v>0</v>
      </c>
      <c r="J19" s="15">
        <f t="shared" si="7"/>
        <v>0</v>
      </c>
      <c r="K19" s="15">
        <f t="shared" si="7"/>
        <v>0</v>
      </c>
      <c r="L19" s="15">
        <f t="shared" si="7"/>
        <v>0</v>
      </c>
      <c r="M19" s="15">
        <f t="shared" si="7"/>
        <v>0</v>
      </c>
      <c r="N19" s="15">
        <f t="shared" si="7"/>
        <v>0</v>
      </c>
      <c r="O19" s="15">
        <f t="shared" si="7"/>
        <v>0</v>
      </c>
      <c r="P19" s="15">
        <f t="shared" si="7"/>
        <v>0</v>
      </c>
      <c r="Q19" s="15">
        <f t="shared" si="7"/>
        <v>0</v>
      </c>
    </row>
    <row r="21" spans="1:17" ht="21" x14ac:dyDescent="0.35">
      <c r="B21" s="538" t="s">
        <v>256</v>
      </c>
      <c r="C21" s="538"/>
      <c r="D21" s="538"/>
      <c r="E21" s="538"/>
      <c r="F21" s="538"/>
      <c r="G21" s="538"/>
      <c r="H21" s="538"/>
      <c r="I21" s="538"/>
      <c r="J21" s="538"/>
      <c r="K21" s="538"/>
      <c r="L21" s="538"/>
      <c r="M21" s="538"/>
      <c r="N21" s="538"/>
      <c r="O21" s="538"/>
      <c r="P21" s="538"/>
      <c r="Q21" s="538"/>
    </row>
    <row r="22" spans="1:17" x14ac:dyDescent="0.3">
      <c r="B22" s="590" t="s">
        <v>0</v>
      </c>
      <c r="C22" s="604" t="s">
        <v>19</v>
      </c>
      <c r="D22" s="604"/>
      <c r="E22" s="604"/>
      <c r="F22" s="604" t="s">
        <v>40</v>
      </c>
      <c r="G22" s="604"/>
      <c r="H22" s="604"/>
      <c r="I22" s="604" t="s">
        <v>6</v>
      </c>
      <c r="J22" s="604"/>
      <c r="K22" s="604"/>
      <c r="L22" s="604" t="s">
        <v>41</v>
      </c>
      <c r="M22" s="604"/>
      <c r="N22" s="604"/>
      <c r="O22" s="604" t="s">
        <v>8</v>
      </c>
      <c r="P22" s="604"/>
      <c r="Q22" s="604"/>
    </row>
    <row r="23" spans="1:17" x14ac:dyDescent="0.3">
      <c r="B23" s="590"/>
      <c r="C23" s="8" t="s">
        <v>44</v>
      </c>
      <c r="D23" s="8" t="s">
        <v>45</v>
      </c>
      <c r="E23" s="8" t="s">
        <v>543</v>
      </c>
      <c r="F23" s="8" t="s">
        <v>44</v>
      </c>
      <c r="G23" s="8" t="s">
        <v>45</v>
      </c>
      <c r="H23" s="8" t="s">
        <v>543</v>
      </c>
      <c r="I23" s="8" t="s">
        <v>44</v>
      </c>
      <c r="J23" s="8" t="s">
        <v>45</v>
      </c>
      <c r="K23" s="8" t="s">
        <v>543</v>
      </c>
      <c r="L23" s="8" t="s">
        <v>44</v>
      </c>
      <c r="M23" s="8" t="s">
        <v>45</v>
      </c>
      <c r="N23" s="8" t="s">
        <v>543</v>
      </c>
      <c r="O23" s="8" t="s">
        <v>44</v>
      </c>
      <c r="P23" s="8" t="s">
        <v>45</v>
      </c>
      <c r="Q23" s="8" t="s">
        <v>543</v>
      </c>
    </row>
    <row r="24" spans="1:17" x14ac:dyDescent="0.3">
      <c r="A24" s="605" t="s">
        <v>30</v>
      </c>
      <c r="B24" s="56" t="s">
        <v>11</v>
      </c>
      <c r="C24" s="137">
        <f>'TAB2'!B26</f>
        <v>0</v>
      </c>
      <c r="D24" s="137">
        <f>SUM('TAB4.2.2'!$C$13,'TAB4.2.2'!$C$35)</f>
        <v>0</v>
      </c>
      <c r="E24" s="137">
        <f>C24-D24</f>
        <v>0</v>
      </c>
      <c r="F24" s="137">
        <f>'TAB2'!D26</f>
        <v>0</v>
      </c>
      <c r="G24" s="137">
        <f>SUM('TAB4.2.2'!$F$7,'TAB4.2.2'!$F$35)</f>
        <v>0</v>
      </c>
      <c r="H24" s="137">
        <f>F24-G24</f>
        <v>0</v>
      </c>
      <c r="I24" s="137">
        <f>'TAB2'!F26</f>
        <v>0</v>
      </c>
      <c r="J24" s="137">
        <f>SUM('TAB4.2.2'!$I$7,'TAB4.2.2'!$I$35)</f>
        <v>0</v>
      </c>
      <c r="K24" s="137">
        <f>I24-J24</f>
        <v>0</v>
      </c>
      <c r="L24" s="137">
        <f>'TAB2'!H26</f>
        <v>0</v>
      </c>
      <c r="M24" s="137">
        <f>SUM('TAB4.2.2'!$L$7,'TAB4.2.2'!$L$35)</f>
        <v>0</v>
      </c>
      <c r="N24" s="137">
        <f>L24-M24</f>
        <v>0</v>
      </c>
      <c r="O24" s="137">
        <f>'TAB2'!J26</f>
        <v>0</v>
      </c>
      <c r="P24" s="137">
        <f>SUM('TAB4.2.2'!$O$7,'TAB4.2.2'!$O$35)</f>
        <v>0</v>
      </c>
      <c r="Q24" s="137">
        <f>O24-P24</f>
        <v>0</v>
      </c>
    </row>
    <row r="25" spans="1:17" x14ac:dyDescent="0.3">
      <c r="A25" s="605"/>
      <c r="B25" s="56" t="s">
        <v>20</v>
      </c>
      <c r="C25" s="137">
        <f>'TAB2'!B27</f>
        <v>0</v>
      </c>
      <c r="D25" s="137">
        <f>SUM('TAB4.2.2'!$C$27,'TAB4.2.2'!$C$55)</f>
        <v>0</v>
      </c>
      <c r="E25" s="137">
        <f t="shared" ref="E25:E33" si="8">C25-D25</f>
        <v>0</v>
      </c>
      <c r="F25" s="137">
        <f>'TAB2'!D27</f>
        <v>0</v>
      </c>
      <c r="G25" s="137">
        <f>SUM('TAB4.2.2'!$F$27,'TAB4.2.2'!$F$55)</f>
        <v>0</v>
      </c>
      <c r="H25" s="137">
        <f t="shared" ref="H25:H31" si="9">F25-G25</f>
        <v>0</v>
      </c>
      <c r="I25" s="137">
        <f>'TAB2'!F27</f>
        <v>0</v>
      </c>
      <c r="J25" s="137">
        <f>SUM('TAB4.2.2'!$I$27,'TAB4.2.2'!$I$55)</f>
        <v>0</v>
      </c>
      <c r="K25" s="137">
        <f t="shared" ref="K25:K31" si="10">I25-J25</f>
        <v>0</v>
      </c>
      <c r="L25" s="137">
        <f>'TAB2'!H27</f>
        <v>0</v>
      </c>
      <c r="M25" s="137">
        <f>SUM('TAB4.2.2'!$L$27,'TAB4.2.2'!$L$55)</f>
        <v>0</v>
      </c>
      <c r="N25" s="137">
        <f t="shared" ref="N25:N31" si="11">L25-M25</f>
        <v>0</v>
      </c>
      <c r="O25" s="137">
        <f>'TAB2'!J27</f>
        <v>0</v>
      </c>
      <c r="P25" s="137">
        <f>SUM('TAB4.2.2'!$O$27,'TAB4.2.2'!$O$55)</f>
        <v>0</v>
      </c>
      <c r="Q25" s="137">
        <f t="shared" ref="Q25:Q30" si="12">O25-P25</f>
        <v>0</v>
      </c>
    </row>
    <row r="26" spans="1:17" x14ac:dyDescent="0.3">
      <c r="A26" s="605"/>
      <c r="B26" s="56" t="s">
        <v>89</v>
      </c>
      <c r="C26" s="137">
        <f>'TAB2'!B28</f>
        <v>0</v>
      </c>
      <c r="D26" s="267">
        <f>SUM(D27:D29)</f>
        <v>0</v>
      </c>
      <c r="E26" s="137">
        <f t="shared" si="8"/>
        <v>0</v>
      </c>
      <c r="F26" s="137">
        <f>'TAB2'!D28</f>
        <v>0</v>
      </c>
      <c r="G26" s="267">
        <f>SUM(G27:G29)</f>
        <v>0</v>
      </c>
      <c r="H26" s="137">
        <f t="shared" si="9"/>
        <v>0</v>
      </c>
      <c r="I26" s="137">
        <f>'TAB2'!F28</f>
        <v>0</v>
      </c>
      <c r="J26" s="267">
        <f>SUM(J27:J29)</f>
        <v>0</v>
      </c>
      <c r="K26" s="137">
        <f t="shared" si="10"/>
        <v>0</v>
      </c>
      <c r="L26" s="137">
        <f>'TAB2'!H28</f>
        <v>0</v>
      </c>
      <c r="M26" s="267">
        <f>SUM(M27:M29)</f>
        <v>0</v>
      </c>
      <c r="N26" s="137">
        <f t="shared" si="11"/>
        <v>0</v>
      </c>
      <c r="O26" s="137">
        <f>'TAB2'!J28</f>
        <v>0</v>
      </c>
      <c r="P26" s="267">
        <f>SUM(P27:P29)</f>
        <v>0</v>
      </c>
      <c r="Q26" s="137">
        <f t="shared" si="12"/>
        <v>0</v>
      </c>
    </row>
    <row r="27" spans="1:17" x14ac:dyDescent="0.3">
      <c r="A27" s="605"/>
      <c r="B27" s="59" t="s">
        <v>4</v>
      </c>
      <c r="C27" s="137">
        <f>'TAB2'!B29</f>
        <v>0</v>
      </c>
      <c r="D27" s="137">
        <f>SUM('TAB4.2.2'!$C$29,'TAB4.2.2'!$C$57)</f>
        <v>0</v>
      </c>
      <c r="E27" s="137">
        <f t="shared" si="8"/>
        <v>0</v>
      </c>
      <c r="F27" s="137">
        <f>'TAB2'!D29</f>
        <v>0</v>
      </c>
      <c r="G27" s="137">
        <f>SUM('TAB4.2.2'!$F$29,'TAB4.2.2'!$F$57)</f>
        <v>0</v>
      </c>
      <c r="H27" s="137">
        <f t="shared" si="9"/>
        <v>0</v>
      </c>
      <c r="I27" s="137">
        <f>'TAB2'!F29</f>
        <v>0</v>
      </c>
      <c r="J27" s="137">
        <f>SUM('TAB4.2.2'!$I$29,'TAB4.2.2'!$I$57)</f>
        <v>0</v>
      </c>
      <c r="K27" s="137">
        <f t="shared" si="10"/>
        <v>0</v>
      </c>
      <c r="L27" s="137">
        <f>'TAB2'!H29</f>
        <v>0</v>
      </c>
      <c r="M27" s="137">
        <f>SUM('TAB4.2.2'!$L$29,'TAB4.2.2'!$L$57)</f>
        <v>0</v>
      </c>
      <c r="N27" s="137">
        <f t="shared" si="11"/>
        <v>0</v>
      </c>
      <c r="O27" s="137">
        <f>'TAB2'!J29</f>
        <v>0</v>
      </c>
      <c r="P27" s="137">
        <f>SUM('TAB4.2.2'!$O$29,'TAB4.2.2'!$O$57)</f>
        <v>0</v>
      </c>
      <c r="Q27" s="137">
        <f t="shared" si="12"/>
        <v>0</v>
      </c>
    </row>
    <row r="28" spans="1:17" x14ac:dyDescent="0.3">
      <c r="A28" s="605"/>
      <c r="B28" s="59" t="s">
        <v>16</v>
      </c>
      <c r="C28" s="137">
        <f>'TAB2'!B30</f>
        <v>0</v>
      </c>
      <c r="D28" s="137">
        <f>SUM('TAB4.2.2'!$C$30,'TAB4.2.2'!$C$58)</f>
        <v>0</v>
      </c>
      <c r="E28" s="137">
        <f t="shared" si="8"/>
        <v>0</v>
      </c>
      <c r="F28" s="137">
        <f>'TAB2'!D30</f>
        <v>0</v>
      </c>
      <c r="G28" s="137">
        <f>SUM('TAB4.2.2'!$F$30,'TAB4.2.2'!$F$58)</f>
        <v>0</v>
      </c>
      <c r="H28" s="137">
        <f t="shared" si="9"/>
        <v>0</v>
      </c>
      <c r="I28" s="137">
        <f>'TAB2'!F30</f>
        <v>0</v>
      </c>
      <c r="J28" s="137">
        <f>SUM('TAB4.2.2'!$I$30,'TAB4.2.2'!$I$58)</f>
        <v>0</v>
      </c>
      <c r="K28" s="137">
        <f t="shared" si="10"/>
        <v>0</v>
      </c>
      <c r="L28" s="137">
        <f>'TAB2'!H30</f>
        <v>0</v>
      </c>
      <c r="M28" s="137">
        <f>SUM('TAB4.2.2'!$L$30,'TAB4.2.2'!$L$58)</f>
        <v>0</v>
      </c>
      <c r="N28" s="137">
        <f t="shared" si="11"/>
        <v>0</v>
      </c>
      <c r="O28" s="137">
        <f>'TAB2'!J30</f>
        <v>0</v>
      </c>
      <c r="P28" s="137">
        <f>SUM('TAB4.2.2'!$O$30,'TAB4.2.2'!$O$58)</f>
        <v>0</v>
      </c>
      <c r="Q28" s="137">
        <f t="shared" si="12"/>
        <v>0</v>
      </c>
    </row>
    <row r="29" spans="1:17" x14ac:dyDescent="0.3">
      <c r="A29" s="605"/>
      <c r="B29" s="59" t="s">
        <v>38</v>
      </c>
      <c r="C29" s="137">
        <f>'TAB2'!B31</f>
        <v>0</v>
      </c>
      <c r="D29" s="137">
        <f>SUM('TAB4.2.2'!$C$31,'TAB4.2.2'!$C$59)</f>
        <v>0</v>
      </c>
      <c r="E29" s="137">
        <f t="shared" si="8"/>
        <v>0</v>
      </c>
      <c r="F29" s="137">
        <f>'TAB2'!D31</f>
        <v>0</v>
      </c>
      <c r="G29" s="137">
        <f>SUM('TAB4.2.2'!$F$31,'TAB4.2.2'!$F$59)</f>
        <v>0</v>
      </c>
      <c r="H29" s="137">
        <f t="shared" si="9"/>
        <v>0</v>
      </c>
      <c r="I29" s="137">
        <f>'TAB2'!F31</f>
        <v>0</v>
      </c>
      <c r="J29" s="137">
        <f>SUM('TAB4.2.2'!$I$31,'TAB4.2.2'!$I$59)</f>
        <v>0</v>
      </c>
      <c r="K29" s="137">
        <f t="shared" si="10"/>
        <v>0</v>
      </c>
      <c r="L29" s="137">
        <f>'TAB2'!H31</f>
        <v>0</v>
      </c>
      <c r="M29" s="137">
        <f>SUM('TAB4.2.2'!$L$31,'TAB4.2.2'!$L$59)</f>
        <v>0</v>
      </c>
      <c r="N29" s="137">
        <f t="shared" si="11"/>
        <v>0</v>
      </c>
      <c r="O29" s="137">
        <f>'TAB2'!J31</f>
        <v>0</v>
      </c>
      <c r="P29" s="137">
        <f>SUM('TAB4.2.2'!$O$31,'TAB4.2.2'!$O$59)</f>
        <v>0</v>
      </c>
      <c r="Q29" s="137">
        <f t="shared" si="12"/>
        <v>0</v>
      </c>
    </row>
    <row r="30" spans="1:17" x14ac:dyDescent="0.3">
      <c r="A30" s="605"/>
      <c r="B30" s="56" t="s">
        <v>90</v>
      </c>
      <c r="C30" s="137">
        <f>'TAB2'!B32</f>
        <v>0</v>
      </c>
      <c r="D30" s="137">
        <f>SUM('TAB4.2.2'!$C$32,'TAB4.2.2'!$C$60)</f>
        <v>0</v>
      </c>
      <c r="E30" s="137">
        <f t="shared" si="8"/>
        <v>0</v>
      </c>
      <c r="F30" s="137">
        <f>'TAB2'!D32</f>
        <v>0</v>
      </c>
      <c r="G30" s="137">
        <f>SUM('TAB4.2.2'!$F$32,'TAB4.2.2'!$F$60)</f>
        <v>0</v>
      </c>
      <c r="H30" s="137">
        <f t="shared" si="9"/>
        <v>0</v>
      </c>
      <c r="I30" s="137">
        <f>'TAB2'!F32</f>
        <v>0</v>
      </c>
      <c r="J30" s="137">
        <f>SUM('TAB4.2.2'!$I$32,'TAB4.2.2'!$I$60)</f>
        <v>0</v>
      </c>
      <c r="K30" s="137">
        <f t="shared" si="10"/>
        <v>0</v>
      </c>
      <c r="L30" s="137">
        <f>'TAB2'!H32</f>
        <v>0</v>
      </c>
      <c r="M30" s="137">
        <f>SUM('TAB4.2.2'!$L$32,'TAB4.2.2'!$L$60)</f>
        <v>0</v>
      </c>
      <c r="N30" s="137">
        <f t="shared" si="11"/>
        <v>0</v>
      </c>
      <c r="O30" s="137">
        <f>'TAB2'!J32</f>
        <v>0</v>
      </c>
      <c r="P30" s="137">
        <f>SUM('TAB4.2.2'!$O$32,'TAB4.2.2'!$O$60)</f>
        <v>0</v>
      </c>
      <c r="Q30" s="137">
        <f t="shared" si="12"/>
        <v>0</v>
      </c>
    </row>
    <row r="31" spans="1:17" x14ac:dyDescent="0.3">
      <c r="A31" s="605"/>
      <c r="B31" s="56" t="s">
        <v>91</v>
      </c>
      <c r="C31" s="186"/>
      <c r="D31" s="137">
        <f>SUM('TAB4.2.2'!$C$33,'TAB4.2.2'!$C$61)</f>
        <v>0</v>
      </c>
      <c r="E31" s="137"/>
      <c r="F31" s="186"/>
      <c r="G31" s="137">
        <f>SUM('TAB4.2.2'!$F$33,'TAB4.2.2'!$F$61)</f>
        <v>0</v>
      </c>
      <c r="H31" s="137">
        <f t="shared" si="9"/>
        <v>0</v>
      </c>
      <c r="I31" s="186"/>
      <c r="J31" s="137">
        <f>SUM('TAB4.2.2'!$I$33,'TAB4.2.2'!$I$61)</f>
        <v>0</v>
      </c>
      <c r="K31" s="137">
        <f t="shared" si="10"/>
        <v>0</v>
      </c>
      <c r="L31" s="186"/>
      <c r="M31" s="137">
        <f>SUM('TAB4.2.2'!$L$33,'TAB4.2.2'!$L$61)</f>
        <v>0</v>
      </c>
      <c r="N31" s="137">
        <f t="shared" si="11"/>
        <v>0</v>
      </c>
      <c r="O31" s="186"/>
      <c r="P31" s="186"/>
      <c r="Q31" s="186"/>
    </row>
    <row r="32" spans="1:17" x14ac:dyDescent="0.3">
      <c r="A32" s="605"/>
      <c r="B32" s="51" t="s">
        <v>19</v>
      </c>
      <c r="C32" s="15">
        <f>SUM(C24:C26,C30:C31)</f>
        <v>0</v>
      </c>
      <c r="D32" s="15">
        <f>SUM(D24:D26,D30:D31)</f>
        <v>0</v>
      </c>
      <c r="E32" s="15">
        <f t="shared" ref="E32" si="13">SUM(E24:E26,E30:E31)</f>
        <v>0</v>
      </c>
      <c r="F32" s="15">
        <f t="shared" ref="F32" si="14">SUM(F24:F26,F30:F31)</f>
        <v>0</v>
      </c>
      <c r="G32" s="15">
        <f t="shared" ref="G32" si="15">SUM(G24:G26,G30:G31)</f>
        <v>0</v>
      </c>
      <c r="H32" s="15">
        <f t="shared" ref="H32" si="16">SUM(H24:H26,H30:H31)</f>
        <v>0</v>
      </c>
      <c r="I32" s="15">
        <f t="shared" ref="I32" si="17">SUM(I24:I26,I30:I31)</f>
        <v>0</v>
      </c>
      <c r="J32" s="15">
        <f t="shared" ref="J32" si="18">SUM(J24:J26,J30:J31)</f>
        <v>0</v>
      </c>
      <c r="K32" s="15">
        <f t="shared" ref="K32" si="19">SUM(K24:K26,K30:K31)</f>
        <v>0</v>
      </c>
      <c r="L32" s="15">
        <f t="shared" ref="L32" si="20">SUM(L24:L26,L30:L31)</f>
        <v>0</v>
      </c>
      <c r="M32" s="15">
        <f t="shared" ref="M32" si="21">SUM(M24:M26,M30:M31)</f>
        <v>0</v>
      </c>
      <c r="N32" s="15">
        <f t="shared" ref="N32" si="22">SUM(N24:N26,N30:N31)</f>
        <v>0</v>
      </c>
      <c r="O32" s="15">
        <f t="shared" ref="O32" si="23">SUM(O24:O26,O30:O31)</f>
        <v>0</v>
      </c>
      <c r="P32" s="15">
        <f t="shared" ref="P32" si="24">SUM(P24:P26,P30:P31)</f>
        <v>0</v>
      </c>
      <c r="Q32" s="15">
        <f t="shared" ref="Q32" si="25">SUM(Q24:Q26,Q30:Q31)</f>
        <v>0</v>
      </c>
    </row>
    <row r="33" spans="1:17" x14ac:dyDescent="0.3">
      <c r="A33" s="605" t="s">
        <v>31</v>
      </c>
      <c r="B33" s="56" t="s">
        <v>11</v>
      </c>
      <c r="C33" s="48">
        <f>SUM(F33,I33,L33,O33)</f>
        <v>0</v>
      </c>
      <c r="D33" s="137">
        <f>'TAB5'!B23</f>
        <v>0</v>
      </c>
      <c r="E33" s="228">
        <f t="shared" si="8"/>
        <v>0</v>
      </c>
      <c r="F33" s="230"/>
      <c r="G33" s="229">
        <f>'TAB5'!E23</f>
        <v>0</v>
      </c>
      <c r="H33" s="228">
        <f>F33-G33</f>
        <v>0</v>
      </c>
      <c r="I33" s="230"/>
      <c r="J33" s="229">
        <f>'TAB5'!H23</f>
        <v>0</v>
      </c>
      <c r="K33" s="228">
        <f>I33-J33</f>
        <v>0</v>
      </c>
      <c r="L33" s="230"/>
      <c r="M33" s="229">
        <f>'TAB5'!K23</f>
        <v>0</v>
      </c>
      <c r="N33" s="228">
        <f>L33-M33</f>
        <v>0</v>
      </c>
      <c r="O33" s="230"/>
      <c r="P33" s="229">
        <f>'TAB5'!N23</f>
        <v>0</v>
      </c>
      <c r="Q33" s="137">
        <f>O33-P33</f>
        <v>0</v>
      </c>
    </row>
    <row r="34" spans="1:17" x14ac:dyDescent="0.3">
      <c r="A34" s="605"/>
      <c r="B34" s="51" t="s">
        <v>19</v>
      </c>
      <c r="C34" s="15">
        <f t="shared" ref="C34:Q34" si="26">C33</f>
        <v>0</v>
      </c>
      <c r="D34" s="15">
        <f t="shared" si="26"/>
        <v>0</v>
      </c>
      <c r="E34" s="15">
        <f t="shared" si="26"/>
        <v>0</v>
      </c>
      <c r="F34" s="227">
        <f t="shared" si="26"/>
        <v>0</v>
      </c>
      <c r="G34" s="15">
        <f t="shared" si="26"/>
        <v>0</v>
      </c>
      <c r="H34" s="15">
        <f t="shared" si="26"/>
        <v>0</v>
      </c>
      <c r="I34" s="227">
        <f t="shared" si="26"/>
        <v>0</v>
      </c>
      <c r="J34" s="15">
        <f t="shared" si="26"/>
        <v>0</v>
      </c>
      <c r="K34" s="15">
        <f t="shared" si="26"/>
        <v>0</v>
      </c>
      <c r="L34" s="227">
        <f t="shared" si="26"/>
        <v>0</v>
      </c>
      <c r="M34" s="15">
        <f t="shared" si="26"/>
        <v>0</v>
      </c>
      <c r="N34" s="15">
        <f t="shared" si="26"/>
        <v>0</v>
      </c>
      <c r="O34" s="227">
        <f t="shared" si="26"/>
        <v>0</v>
      </c>
      <c r="P34" s="15">
        <f t="shared" si="26"/>
        <v>0</v>
      </c>
      <c r="Q34" s="15">
        <f t="shared" si="26"/>
        <v>0</v>
      </c>
    </row>
    <row r="35" spans="1:17" x14ac:dyDescent="0.3">
      <c r="A35" s="177" t="s">
        <v>19</v>
      </c>
      <c r="B35" s="51"/>
      <c r="C35" s="15">
        <f>C32+C34</f>
        <v>0</v>
      </c>
      <c r="D35" s="15">
        <f>D32+D34</f>
        <v>0</v>
      </c>
      <c r="E35" s="15">
        <f t="shared" ref="E35" si="27">E32+E34</f>
        <v>0</v>
      </c>
      <c r="F35" s="15">
        <f t="shared" ref="F35" si="28">F32+F34</f>
        <v>0</v>
      </c>
      <c r="G35" s="15">
        <f t="shared" ref="G35" si="29">G32+G34</f>
        <v>0</v>
      </c>
      <c r="H35" s="15">
        <f t="shared" ref="H35" si="30">H32+H34</f>
        <v>0</v>
      </c>
      <c r="I35" s="15">
        <f t="shared" ref="I35" si="31">I32+I34</f>
        <v>0</v>
      </c>
      <c r="J35" s="15">
        <f t="shared" ref="J35" si="32">J32+J34</f>
        <v>0</v>
      </c>
      <c r="K35" s="15">
        <f>K32+K34</f>
        <v>0</v>
      </c>
      <c r="L35" s="15">
        <f t="shared" ref="L35" si="33">L32+L34</f>
        <v>0</v>
      </c>
      <c r="M35" s="15">
        <f t="shared" ref="M35" si="34">M32+M34</f>
        <v>0</v>
      </c>
      <c r="N35" s="15">
        <f t="shared" ref="N35" si="35">N32+N34</f>
        <v>0</v>
      </c>
      <c r="O35" s="15">
        <f t="shared" ref="O35" si="36">O32+O34</f>
        <v>0</v>
      </c>
      <c r="P35" s="15">
        <f t="shared" ref="P35" si="37">P32+P34</f>
        <v>0</v>
      </c>
      <c r="Q35" s="15">
        <f t="shared" ref="Q35" si="38">Q32+Q34</f>
        <v>0</v>
      </c>
    </row>
    <row r="37" spans="1:17" ht="21" x14ac:dyDescent="0.35">
      <c r="B37" s="538" t="s">
        <v>257</v>
      </c>
      <c r="C37" s="538"/>
      <c r="D37" s="538"/>
      <c r="E37" s="538"/>
      <c r="F37" s="538"/>
      <c r="G37" s="538"/>
      <c r="H37" s="538"/>
      <c r="I37" s="538"/>
      <c r="J37" s="538"/>
      <c r="K37" s="538"/>
      <c r="L37" s="538"/>
      <c r="M37" s="538"/>
      <c r="N37" s="538"/>
      <c r="O37" s="538"/>
      <c r="P37" s="538"/>
      <c r="Q37" s="538"/>
    </row>
    <row r="38" spans="1:17" x14ac:dyDescent="0.3">
      <c r="B38" s="590" t="s">
        <v>0</v>
      </c>
      <c r="C38" s="604" t="s">
        <v>19</v>
      </c>
      <c r="D38" s="604"/>
      <c r="E38" s="604"/>
      <c r="F38" s="604" t="s">
        <v>40</v>
      </c>
      <c r="G38" s="604"/>
      <c r="H38" s="604"/>
      <c r="I38" s="604" t="s">
        <v>6</v>
      </c>
      <c r="J38" s="604"/>
      <c r="K38" s="604"/>
      <c r="L38" s="604" t="s">
        <v>41</v>
      </c>
      <c r="M38" s="604"/>
      <c r="N38" s="604"/>
      <c r="O38" s="604" t="s">
        <v>8</v>
      </c>
      <c r="P38" s="604"/>
      <c r="Q38" s="604"/>
    </row>
    <row r="39" spans="1:17" x14ac:dyDescent="0.3">
      <c r="B39" s="590"/>
      <c r="C39" s="8" t="s">
        <v>44</v>
      </c>
      <c r="D39" s="8" t="s">
        <v>45</v>
      </c>
      <c r="E39" s="8" t="s">
        <v>543</v>
      </c>
      <c r="F39" s="8" t="s">
        <v>44</v>
      </c>
      <c r="G39" s="8" t="s">
        <v>45</v>
      </c>
      <c r="H39" s="8" t="s">
        <v>543</v>
      </c>
      <c r="I39" s="8" t="s">
        <v>44</v>
      </c>
      <c r="J39" s="8" t="s">
        <v>45</v>
      </c>
      <c r="K39" s="8" t="s">
        <v>543</v>
      </c>
      <c r="L39" s="8" t="s">
        <v>44</v>
      </c>
      <c r="M39" s="8" t="s">
        <v>45</v>
      </c>
      <c r="N39" s="8" t="s">
        <v>543</v>
      </c>
      <c r="O39" s="8" t="s">
        <v>44</v>
      </c>
      <c r="P39" s="8" t="s">
        <v>45</v>
      </c>
      <c r="Q39" s="8" t="s">
        <v>543</v>
      </c>
    </row>
    <row r="40" spans="1:17" x14ac:dyDescent="0.3">
      <c r="A40" s="605" t="s">
        <v>30</v>
      </c>
      <c r="B40" s="56" t="s">
        <v>11</v>
      </c>
      <c r="C40" s="137">
        <f>'TAB2'!B41</f>
        <v>0</v>
      </c>
      <c r="D40" s="137">
        <f>SUM('TAB4.3.2'!$C$13,'TAB4.3.2'!$C$35)</f>
        <v>0</v>
      </c>
      <c r="E40" s="137">
        <f>C40-D40</f>
        <v>0</v>
      </c>
      <c r="F40" s="137">
        <f>'TAB2'!D41</f>
        <v>0</v>
      </c>
      <c r="G40" s="137">
        <f>SUM('TAB4.3.2'!$F$7,'TAB4.3.2'!$F$35)</f>
        <v>0</v>
      </c>
      <c r="H40" s="137">
        <f>F40-G40</f>
        <v>0</v>
      </c>
      <c r="I40" s="137">
        <f>'TAB2'!F41</f>
        <v>0</v>
      </c>
      <c r="J40" s="137">
        <f>SUM('TAB4.3.2'!$I$7,'TAB4.3.2'!$I$35)</f>
        <v>0</v>
      </c>
      <c r="K40" s="137">
        <f>I40-J40</f>
        <v>0</v>
      </c>
      <c r="L40" s="137">
        <f>'TAB2'!H41</f>
        <v>0</v>
      </c>
      <c r="M40" s="137">
        <f>SUM('TAB4.3.2'!$L$7,'TAB4.3.2'!$L$35)</f>
        <v>0</v>
      </c>
      <c r="N40" s="137">
        <f>L40-M40</f>
        <v>0</v>
      </c>
      <c r="O40" s="137">
        <f>'TAB2'!J41</f>
        <v>0</v>
      </c>
      <c r="P40" s="137">
        <f>SUM('TAB4.3.2'!$O$7,'TAB4.3.2'!$O$35)</f>
        <v>0</v>
      </c>
      <c r="Q40" s="137">
        <f>O40-P40</f>
        <v>0</v>
      </c>
    </row>
    <row r="41" spans="1:17" x14ac:dyDescent="0.3">
      <c r="A41" s="605"/>
      <c r="B41" s="56" t="s">
        <v>20</v>
      </c>
      <c r="C41" s="137">
        <f>'TAB2'!B42</f>
        <v>0</v>
      </c>
      <c r="D41" s="137">
        <f>SUM('TAB4.3.2'!$C$27,'TAB4.3.2'!$C$55)</f>
        <v>0</v>
      </c>
      <c r="E41" s="137">
        <f t="shared" ref="E41:E49" si="39">C41-D41</f>
        <v>0</v>
      </c>
      <c r="F41" s="137">
        <f>'TAB2'!D42</f>
        <v>0</v>
      </c>
      <c r="G41" s="137">
        <f>SUM('TAB4.3.2'!$F$27,'TAB4.3.2'!$F$55)</f>
        <v>0</v>
      </c>
      <c r="H41" s="137">
        <f t="shared" ref="H41:H47" si="40">F41-G41</f>
        <v>0</v>
      </c>
      <c r="I41" s="137">
        <f>'TAB2'!F42</f>
        <v>0</v>
      </c>
      <c r="J41" s="137">
        <f>SUM('TAB4.3.2'!$I$27,'TAB4.3.2'!$I$55)</f>
        <v>0</v>
      </c>
      <c r="K41" s="137">
        <f t="shared" ref="K41:K47" si="41">I41-J41</f>
        <v>0</v>
      </c>
      <c r="L41" s="137">
        <f>'TAB2'!H42</f>
        <v>0</v>
      </c>
      <c r="M41" s="137">
        <f>SUM('TAB4.3.2'!$L$27,'TAB4.3.2'!$L$55)</f>
        <v>0</v>
      </c>
      <c r="N41" s="137">
        <f t="shared" ref="N41:N47" si="42">L41-M41</f>
        <v>0</v>
      </c>
      <c r="O41" s="137">
        <f>'TAB2'!J42</f>
        <v>0</v>
      </c>
      <c r="P41" s="137">
        <f>SUM('TAB4.3.2'!$O$27,'TAB4.3.2'!$O$55)</f>
        <v>0</v>
      </c>
      <c r="Q41" s="137">
        <f t="shared" ref="Q41:Q46" si="43">O41-P41</f>
        <v>0</v>
      </c>
    </row>
    <row r="42" spans="1:17" x14ac:dyDescent="0.3">
      <c r="A42" s="605"/>
      <c r="B42" s="56" t="s">
        <v>89</v>
      </c>
      <c r="C42" s="137">
        <f>'TAB2'!B43</f>
        <v>0</v>
      </c>
      <c r="D42" s="267">
        <f>SUM(D43:D45)</f>
        <v>0</v>
      </c>
      <c r="E42" s="137">
        <f t="shared" si="39"/>
        <v>0</v>
      </c>
      <c r="F42" s="137">
        <f>'TAB2'!D43</f>
        <v>0</v>
      </c>
      <c r="G42" s="267">
        <f>SUM(G43:G45)</f>
        <v>0</v>
      </c>
      <c r="H42" s="137">
        <f t="shared" si="40"/>
        <v>0</v>
      </c>
      <c r="I42" s="137">
        <f>'TAB2'!F43</f>
        <v>0</v>
      </c>
      <c r="J42" s="267">
        <f>SUM(J43:J45)</f>
        <v>0</v>
      </c>
      <c r="K42" s="137">
        <f t="shared" si="41"/>
        <v>0</v>
      </c>
      <c r="L42" s="137">
        <f>'TAB2'!H43</f>
        <v>0</v>
      </c>
      <c r="M42" s="267">
        <f>SUM(M43:M45)</f>
        <v>0</v>
      </c>
      <c r="N42" s="137">
        <f t="shared" si="42"/>
        <v>0</v>
      </c>
      <c r="O42" s="137">
        <f>'TAB2'!J43</f>
        <v>0</v>
      </c>
      <c r="P42" s="267">
        <f>SUM(P43:P45)</f>
        <v>0</v>
      </c>
      <c r="Q42" s="137">
        <f t="shared" si="43"/>
        <v>0</v>
      </c>
    </row>
    <row r="43" spans="1:17" x14ac:dyDescent="0.3">
      <c r="A43" s="605"/>
      <c r="B43" s="59" t="s">
        <v>4</v>
      </c>
      <c r="C43" s="137">
        <f>'TAB2'!B44</f>
        <v>0</v>
      </c>
      <c r="D43" s="137">
        <f>SUM('TAB4.3.2'!$C$29,'TAB4.3.2'!$C$57)</f>
        <v>0</v>
      </c>
      <c r="E43" s="137">
        <f t="shared" si="39"/>
        <v>0</v>
      </c>
      <c r="F43" s="137">
        <f>'TAB2'!D44</f>
        <v>0</v>
      </c>
      <c r="G43" s="137">
        <f>SUM('TAB4.3.2'!$F$29,'TAB4.3.2'!$F$57)</f>
        <v>0</v>
      </c>
      <c r="H43" s="137">
        <f t="shared" si="40"/>
        <v>0</v>
      </c>
      <c r="I43" s="137">
        <f>'TAB2'!F44</f>
        <v>0</v>
      </c>
      <c r="J43" s="137">
        <f>SUM('TAB4.3.2'!$I$29,'TAB4.3.2'!$I$57)</f>
        <v>0</v>
      </c>
      <c r="K43" s="137">
        <f t="shared" si="41"/>
        <v>0</v>
      </c>
      <c r="L43" s="137">
        <f>'TAB2'!H44</f>
        <v>0</v>
      </c>
      <c r="M43" s="137">
        <f>SUM('TAB4.3.2'!$L$29,'TAB4.3.2'!$L$57)</f>
        <v>0</v>
      </c>
      <c r="N43" s="137">
        <f t="shared" si="42"/>
        <v>0</v>
      </c>
      <c r="O43" s="137">
        <f>'TAB2'!J44</f>
        <v>0</v>
      </c>
      <c r="P43" s="137">
        <f>SUM('TAB4.3.2'!$O$29,'TAB4.3.2'!$O$57)</f>
        <v>0</v>
      </c>
      <c r="Q43" s="137">
        <f t="shared" si="43"/>
        <v>0</v>
      </c>
    </row>
    <row r="44" spans="1:17" x14ac:dyDescent="0.3">
      <c r="A44" s="605"/>
      <c r="B44" s="59" t="s">
        <v>16</v>
      </c>
      <c r="C44" s="137">
        <f>'TAB2'!B45</f>
        <v>0</v>
      </c>
      <c r="D44" s="137">
        <f>SUM('TAB4.3.2'!$C$30,'TAB4.3.2'!$C$58)</f>
        <v>0</v>
      </c>
      <c r="E44" s="137">
        <f t="shared" si="39"/>
        <v>0</v>
      </c>
      <c r="F44" s="137">
        <f>'TAB2'!D45</f>
        <v>0</v>
      </c>
      <c r="G44" s="137">
        <f>SUM('TAB4.3.2'!$F$30,'TAB4.3.2'!$F$58)</f>
        <v>0</v>
      </c>
      <c r="H44" s="137">
        <f t="shared" si="40"/>
        <v>0</v>
      </c>
      <c r="I44" s="137">
        <f>'TAB2'!F45</f>
        <v>0</v>
      </c>
      <c r="J44" s="137">
        <f>SUM('TAB4.3.2'!$I$30,'TAB4.3.2'!$I$58)</f>
        <v>0</v>
      </c>
      <c r="K44" s="137">
        <f t="shared" si="41"/>
        <v>0</v>
      </c>
      <c r="L44" s="137">
        <f>'TAB2'!H45</f>
        <v>0</v>
      </c>
      <c r="M44" s="137">
        <f>SUM('TAB4.3.2'!$L$30,'TAB4.3.2'!$L$58)</f>
        <v>0</v>
      </c>
      <c r="N44" s="137">
        <f t="shared" si="42"/>
        <v>0</v>
      </c>
      <c r="O44" s="137">
        <f>'TAB2'!J45</f>
        <v>0</v>
      </c>
      <c r="P44" s="137">
        <f>SUM('TAB4.3.2'!$O$30,'TAB4.3.2'!$O$58)</f>
        <v>0</v>
      </c>
      <c r="Q44" s="137">
        <f t="shared" si="43"/>
        <v>0</v>
      </c>
    </row>
    <row r="45" spans="1:17" x14ac:dyDescent="0.3">
      <c r="A45" s="605"/>
      <c r="B45" s="59" t="s">
        <v>38</v>
      </c>
      <c r="C45" s="137">
        <f>'TAB2'!B46</f>
        <v>0</v>
      </c>
      <c r="D45" s="137">
        <f>SUM('TAB4.3.2'!$C$31,'TAB4.3.2'!$C$59)</f>
        <v>0</v>
      </c>
      <c r="E45" s="137">
        <f t="shared" si="39"/>
        <v>0</v>
      </c>
      <c r="F45" s="137">
        <f>'TAB2'!D46</f>
        <v>0</v>
      </c>
      <c r="G45" s="137">
        <f>SUM('TAB4.3.2'!$F$31,'TAB4.3.2'!$F$59)</f>
        <v>0</v>
      </c>
      <c r="H45" s="137">
        <f t="shared" si="40"/>
        <v>0</v>
      </c>
      <c r="I45" s="137">
        <f>'TAB2'!F46</f>
        <v>0</v>
      </c>
      <c r="J45" s="137">
        <f>SUM('TAB4.3.2'!$I$31,'TAB4.3.2'!$I$59)</f>
        <v>0</v>
      </c>
      <c r="K45" s="137">
        <f t="shared" si="41"/>
        <v>0</v>
      </c>
      <c r="L45" s="137">
        <f>'TAB2'!H46</f>
        <v>0</v>
      </c>
      <c r="M45" s="137">
        <f>SUM('TAB4.3.2'!$L$31,'TAB4.3.2'!$L$59)</f>
        <v>0</v>
      </c>
      <c r="N45" s="137">
        <f t="shared" si="42"/>
        <v>0</v>
      </c>
      <c r="O45" s="137">
        <f>'TAB2'!J46</f>
        <v>0</v>
      </c>
      <c r="P45" s="137">
        <f>SUM('TAB4.3.2'!$O$31,'TAB4.3.2'!$O$59)</f>
        <v>0</v>
      </c>
      <c r="Q45" s="137">
        <f t="shared" si="43"/>
        <v>0</v>
      </c>
    </row>
    <row r="46" spans="1:17" x14ac:dyDescent="0.3">
      <c r="A46" s="605"/>
      <c r="B46" s="56" t="s">
        <v>90</v>
      </c>
      <c r="C46" s="137">
        <f>'TAB2'!B47</f>
        <v>0</v>
      </c>
      <c r="D46" s="137">
        <f>SUM('TAB4.3.2'!$C$32,'TAB4.3.2'!$C$60)</f>
        <v>0</v>
      </c>
      <c r="E46" s="137">
        <f t="shared" si="39"/>
        <v>0</v>
      </c>
      <c r="F46" s="137">
        <f>'TAB2'!D47</f>
        <v>0</v>
      </c>
      <c r="G46" s="137">
        <f>SUM('TAB4.3.2'!$F$32,'TAB4.3.2'!$F$60)</f>
        <v>0</v>
      </c>
      <c r="H46" s="137">
        <f t="shared" si="40"/>
        <v>0</v>
      </c>
      <c r="I46" s="137">
        <f>'TAB2'!F47</f>
        <v>0</v>
      </c>
      <c r="J46" s="137">
        <f>SUM('TAB4.3.2'!$I$32,'TAB4.3.2'!$I$60)</f>
        <v>0</v>
      </c>
      <c r="K46" s="137">
        <f t="shared" si="41"/>
        <v>0</v>
      </c>
      <c r="L46" s="137">
        <f>'TAB2'!H47</f>
        <v>0</v>
      </c>
      <c r="M46" s="137">
        <f>SUM('TAB4.3.2'!$L$32,'TAB4.3.2'!$L$60)</f>
        <v>0</v>
      </c>
      <c r="N46" s="137">
        <f t="shared" si="42"/>
        <v>0</v>
      </c>
      <c r="O46" s="137">
        <f>'TAB2'!J47</f>
        <v>0</v>
      </c>
      <c r="P46" s="137">
        <f>SUM('TAB4.3.2'!$O$32,'TAB4.3.2'!$O$60)</f>
        <v>0</v>
      </c>
      <c r="Q46" s="137">
        <f t="shared" si="43"/>
        <v>0</v>
      </c>
    </row>
    <row r="47" spans="1:17" x14ac:dyDescent="0.3">
      <c r="A47" s="605"/>
      <c r="B47" s="56" t="s">
        <v>91</v>
      </c>
      <c r="C47" s="27"/>
      <c r="D47" s="137">
        <f>SUM('TAB4.3.2'!$C$33,'TAB4.3.2'!$C$61)</f>
        <v>0</v>
      </c>
      <c r="E47" s="137">
        <f t="shared" si="39"/>
        <v>0</v>
      </c>
      <c r="F47" s="27"/>
      <c r="G47" s="137">
        <f>SUM('TAB4.3.2'!$F$33,'TAB4.3.2'!$F$61)</f>
        <v>0</v>
      </c>
      <c r="H47" s="137">
        <f t="shared" si="40"/>
        <v>0</v>
      </c>
      <c r="I47" s="27"/>
      <c r="J47" s="137">
        <f>SUM('TAB4.3.2'!$I$33,'TAB4.3.2'!$I$61)</f>
        <v>0</v>
      </c>
      <c r="K47" s="137">
        <f t="shared" si="41"/>
        <v>0</v>
      </c>
      <c r="L47" s="27"/>
      <c r="M47" s="137">
        <f>SUM('TAB4.3.2'!$L$33,'TAB4.3.2'!$L$61)</f>
        <v>0</v>
      </c>
      <c r="N47" s="137">
        <f t="shared" si="42"/>
        <v>0</v>
      </c>
      <c r="O47" s="27"/>
      <c r="P47" s="186"/>
      <c r="Q47" s="27"/>
    </row>
    <row r="48" spans="1:17" x14ac:dyDescent="0.3">
      <c r="A48" s="605"/>
      <c r="B48" s="51" t="s">
        <v>19</v>
      </c>
      <c r="C48" s="15">
        <f>SUM(C40:C42,C46:C47)</f>
        <v>0</v>
      </c>
      <c r="D48" s="15">
        <f t="shared" ref="D48" si="44">SUM(D40:D42,D46:D47)</f>
        <v>0</v>
      </c>
      <c r="E48" s="15">
        <f t="shared" ref="E48" si="45">SUM(E40:E42,E46:E47)</f>
        <v>0</v>
      </c>
      <c r="F48" s="15">
        <f t="shared" ref="F48" si="46">SUM(F40:F42,F46:F47)</f>
        <v>0</v>
      </c>
      <c r="G48" s="15">
        <f t="shared" ref="G48" si="47">SUM(G40:G42,G46:G47)</f>
        <v>0</v>
      </c>
      <c r="H48" s="15">
        <f t="shared" ref="H48" si="48">SUM(H40:H42,H46:H47)</f>
        <v>0</v>
      </c>
      <c r="I48" s="15">
        <f t="shared" ref="I48" si="49">SUM(I40:I42,I46:I47)</f>
        <v>0</v>
      </c>
      <c r="J48" s="15">
        <f t="shared" ref="J48" si="50">SUM(J40:J42,J46:J47)</f>
        <v>0</v>
      </c>
      <c r="K48" s="15">
        <f t="shared" ref="K48" si="51">SUM(K40:K42,K46:K47)</f>
        <v>0</v>
      </c>
      <c r="L48" s="15">
        <f t="shared" ref="L48" si="52">SUM(L40:L42,L46:L47)</f>
        <v>0</v>
      </c>
      <c r="M48" s="15">
        <f t="shared" ref="M48" si="53">SUM(M40:M42,M46:M47)</f>
        <v>0</v>
      </c>
      <c r="N48" s="15">
        <f t="shared" ref="N48" si="54">SUM(N40:N42,N46:N47)</f>
        <v>0</v>
      </c>
      <c r="O48" s="15">
        <f t="shared" ref="O48" si="55">SUM(O40:O42,O46:O47)</f>
        <v>0</v>
      </c>
      <c r="P48" s="15">
        <f t="shared" ref="P48" si="56">SUM(P40:P42,P46:P47)</f>
        <v>0</v>
      </c>
      <c r="Q48" s="15">
        <f t="shared" ref="Q48" si="57">SUM(Q40:Q42,Q46:Q47)</f>
        <v>0</v>
      </c>
    </row>
    <row r="49" spans="1:18" x14ac:dyDescent="0.3">
      <c r="A49" s="605" t="s">
        <v>31</v>
      </c>
      <c r="B49" s="56" t="s">
        <v>11</v>
      </c>
      <c r="C49" s="48">
        <f>SUM(F49,I49,L49,O49)</f>
        <v>0</v>
      </c>
      <c r="D49" s="137">
        <f>'TAB5'!B33</f>
        <v>0</v>
      </c>
      <c r="E49" s="228">
        <f t="shared" si="39"/>
        <v>0</v>
      </c>
      <c r="F49" s="230"/>
      <c r="G49" s="137">
        <f>'TAB5'!E33</f>
        <v>0</v>
      </c>
      <c r="H49" s="228">
        <f>F49-G49</f>
        <v>0</v>
      </c>
      <c r="I49" s="230"/>
      <c r="J49" s="137">
        <f>'TAB5'!H33</f>
        <v>0</v>
      </c>
      <c r="K49" s="228">
        <f>I49-J49</f>
        <v>0</v>
      </c>
      <c r="L49" s="230"/>
      <c r="M49" s="137">
        <f>'TAB5'!K33</f>
        <v>0</v>
      </c>
      <c r="N49" s="228">
        <f>L49-M49</f>
        <v>0</v>
      </c>
      <c r="O49" s="230"/>
      <c r="P49" s="137">
        <f>'TAB5'!N33</f>
        <v>0</v>
      </c>
      <c r="Q49" s="137">
        <f>O49-P49</f>
        <v>0</v>
      </c>
      <c r="R49" s="137"/>
    </row>
    <row r="50" spans="1:18" x14ac:dyDescent="0.3">
      <c r="A50" s="605"/>
      <c r="B50" s="51" t="s">
        <v>19</v>
      </c>
      <c r="C50" s="15">
        <f t="shared" ref="C50:Q50" si="58">C49</f>
        <v>0</v>
      </c>
      <c r="D50" s="15">
        <f t="shared" si="58"/>
        <v>0</v>
      </c>
      <c r="E50" s="15">
        <f t="shared" si="58"/>
        <v>0</v>
      </c>
      <c r="F50" s="227">
        <f t="shared" si="58"/>
        <v>0</v>
      </c>
      <c r="G50" s="15">
        <f t="shared" si="58"/>
        <v>0</v>
      </c>
      <c r="H50" s="15">
        <f t="shared" si="58"/>
        <v>0</v>
      </c>
      <c r="I50" s="227">
        <f t="shared" si="58"/>
        <v>0</v>
      </c>
      <c r="J50" s="15">
        <f t="shared" si="58"/>
        <v>0</v>
      </c>
      <c r="K50" s="15">
        <f t="shared" si="58"/>
        <v>0</v>
      </c>
      <c r="L50" s="227">
        <f t="shared" si="58"/>
        <v>0</v>
      </c>
      <c r="M50" s="15">
        <f t="shared" si="58"/>
        <v>0</v>
      </c>
      <c r="N50" s="15">
        <f t="shared" si="58"/>
        <v>0</v>
      </c>
      <c r="O50" s="227">
        <f t="shared" si="58"/>
        <v>0</v>
      </c>
      <c r="P50" s="15">
        <f t="shared" si="58"/>
        <v>0</v>
      </c>
      <c r="Q50" s="15">
        <f t="shared" si="58"/>
        <v>0</v>
      </c>
    </row>
    <row r="51" spans="1:18" x14ac:dyDescent="0.3">
      <c r="A51" s="177" t="s">
        <v>19</v>
      </c>
      <c r="B51" s="51"/>
      <c r="C51" s="15">
        <f>C48+C50</f>
        <v>0</v>
      </c>
      <c r="D51" s="15">
        <f>D48+D50</f>
        <v>0</v>
      </c>
      <c r="E51" s="15">
        <f t="shared" ref="E51" si="59">E48+E50</f>
        <v>0</v>
      </c>
      <c r="F51" s="15">
        <f t="shared" ref="F51" si="60">F48+F50</f>
        <v>0</v>
      </c>
      <c r="G51" s="15">
        <f t="shared" ref="G51" si="61">G48+G50</f>
        <v>0</v>
      </c>
      <c r="H51" s="15">
        <f t="shared" ref="H51" si="62">H48+H50</f>
        <v>0</v>
      </c>
      <c r="I51" s="15">
        <f t="shared" ref="I51" si="63">I48+I50</f>
        <v>0</v>
      </c>
      <c r="J51" s="15">
        <f t="shared" ref="J51" si="64">J48+J50</f>
        <v>0</v>
      </c>
      <c r="K51" s="15">
        <f>K48+K50</f>
        <v>0</v>
      </c>
      <c r="L51" s="15">
        <f t="shared" ref="L51" si="65">L48+L50</f>
        <v>0</v>
      </c>
      <c r="M51" s="15">
        <f t="shared" ref="M51" si="66">M48+M50</f>
        <v>0</v>
      </c>
      <c r="N51" s="15">
        <f t="shared" ref="N51" si="67">N48+N50</f>
        <v>0</v>
      </c>
      <c r="O51" s="15">
        <f t="shared" ref="O51" si="68">O48+O50</f>
        <v>0</v>
      </c>
      <c r="P51" s="15">
        <f t="shared" ref="P51" si="69">P48+P50</f>
        <v>0</v>
      </c>
      <c r="Q51" s="15">
        <f t="shared" ref="Q51" si="70">Q48+Q50</f>
        <v>0</v>
      </c>
    </row>
    <row r="53" spans="1:18" ht="21" x14ac:dyDescent="0.35">
      <c r="B53" s="538" t="s">
        <v>258</v>
      </c>
      <c r="C53" s="538"/>
      <c r="D53" s="538"/>
      <c r="E53" s="538"/>
      <c r="F53" s="538"/>
      <c r="G53" s="538"/>
      <c r="H53" s="538"/>
      <c r="I53" s="538"/>
      <c r="J53" s="538"/>
      <c r="K53" s="538"/>
      <c r="L53" s="538"/>
      <c r="M53" s="538"/>
      <c r="N53" s="538"/>
      <c r="O53" s="538"/>
      <c r="P53" s="538"/>
      <c r="Q53" s="538"/>
    </row>
    <row r="54" spans="1:18" x14ac:dyDescent="0.3">
      <c r="B54" s="590" t="s">
        <v>0</v>
      </c>
      <c r="C54" s="604" t="s">
        <v>19</v>
      </c>
      <c r="D54" s="604"/>
      <c r="E54" s="604"/>
      <c r="F54" s="604" t="s">
        <v>40</v>
      </c>
      <c r="G54" s="604"/>
      <c r="H54" s="604"/>
      <c r="I54" s="604" t="s">
        <v>6</v>
      </c>
      <c r="J54" s="604"/>
      <c r="K54" s="604"/>
      <c r="L54" s="604" t="s">
        <v>41</v>
      </c>
      <c r="M54" s="604"/>
      <c r="N54" s="604"/>
      <c r="O54" s="604" t="s">
        <v>8</v>
      </c>
      <c r="P54" s="604"/>
      <c r="Q54" s="604"/>
    </row>
    <row r="55" spans="1:18" x14ac:dyDescent="0.3">
      <c r="B55" s="590"/>
      <c r="C55" s="8" t="s">
        <v>44</v>
      </c>
      <c r="D55" s="8" t="s">
        <v>45</v>
      </c>
      <c r="E55" s="8" t="s">
        <v>543</v>
      </c>
      <c r="F55" s="8" t="s">
        <v>44</v>
      </c>
      <c r="G55" s="8" t="s">
        <v>45</v>
      </c>
      <c r="H55" s="8" t="s">
        <v>543</v>
      </c>
      <c r="I55" s="8" t="s">
        <v>44</v>
      </c>
      <c r="J55" s="8" t="s">
        <v>45</v>
      </c>
      <c r="K55" s="8" t="s">
        <v>543</v>
      </c>
      <c r="L55" s="8" t="s">
        <v>44</v>
      </c>
      <c r="M55" s="8" t="s">
        <v>45</v>
      </c>
      <c r="N55" s="8" t="s">
        <v>543</v>
      </c>
      <c r="O55" s="8" t="s">
        <v>44</v>
      </c>
      <c r="P55" s="8" t="s">
        <v>45</v>
      </c>
      <c r="Q55" s="8" t="s">
        <v>543</v>
      </c>
    </row>
    <row r="56" spans="1:18" x14ac:dyDescent="0.3">
      <c r="A56" s="605" t="s">
        <v>30</v>
      </c>
      <c r="B56" s="56" t="s">
        <v>11</v>
      </c>
      <c r="C56" s="137">
        <f>'TAB2'!B56</f>
        <v>0</v>
      </c>
      <c r="D56" s="137">
        <f>SUM('TAB4.4.2'!$C$13,'TAB4.4.2'!$C$35)</f>
        <v>0</v>
      </c>
      <c r="E56" s="137">
        <f>C56-D56</f>
        <v>0</v>
      </c>
      <c r="F56" s="137">
        <f>'TAB2'!D56</f>
        <v>0</v>
      </c>
      <c r="G56" s="137">
        <f>SUM('TAB4.4.2'!$F$7,'TAB4.4.2'!$F$35)</f>
        <v>0</v>
      </c>
      <c r="H56" s="137">
        <f>F56-G56</f>
        <v>0</v>
      </c>
      <c r="I56" s="137">
        <f>'TAB2'!F56</f>
        <v>0</v>
      </c>
      <c r="J56" s="137">
        <f>SUM('TAB4.4.2'!$I$7,'TAB4.4.2'!$I$35)</f>
        <v>0</v>
      </c>
      <c r="K56" s="137">
        <f>I56-J56</f>
        <v>0</v>
      </c>
      <c r="L56" s="137">
        <f>'TAB2'!H56</f>
        <v>0</v>
      </c>
      <c r="M56" s="137">
        <f>SUM('TAB4.4.2'!$L$7,'TAB4.4.2'!$L$35)</f>
        <v>0</v>
      </c>
      <c r="N56" s="137">
        <f>L56-M56</f>
        <v>0</v>
      </c>
      <c r="O56" s="137">
        <f>'TAB2'!J56</f>
        <v>0</v>
      </c>
      <c r="P56" s="137">
        <f>SUM('TAB4.4.2'!$O$7,'TAB4.4.2'!$O$35)</f>
        <v>0</v>
      </c>
      <c r="Q56" s="137">
        <f>O56-P56</f>
        <v>0</v>
      </c>
    </row>
    <row r="57" spans="1:18" x14ac:dyDescent="0.3">
      <c r="A57" s="605"/>
      <c r="B57" s="56" t="s">
        <v>20</v>
      </c>
      <c r="C57" s="137">
        <f>'TAB2'!B57</f>
        <v>0</v>
      </c>
      <c r="D57" s="137">
        <f>SUM('TAB4.4.2'!$C$27,'TAB4.4.2'!$C$55)</f>
        <v>0</v>
      </c>
      <c r="E57" s="137">
        <f t="shared" ref="E57:E65" si="71">C57-D57</f>
        <v>0</v>
      </c>
      <c r="F57" s="137">
        <f>'TAB2'!D57</f>
        <v>0</v>
      </c>
      <c r="G57" s="137">
        <f>SUM('TAB4.4.2'!$F$27,'TAB4.4.2'!$F$55)</f>
        <v>0</v>
      </c>
      <c r="H57" s="137">
        <f t="shared" ref="H57:H63" si="72">F57-G57</f>
        <v>0</v>
      </c>
      <c r="I57" s="137">
        <f>'TAB2'!F57</f>
        <v>0</v>
      </c>
      <c r="J57" s="137">
        <f>SUM('TAB4.4.2'!$I$27,'TAB4.4.2'!$I$55)</f>
        <v>0</v>
      </c>
      <c r="K57" s="137">
        <f t="shared" ref="K57:K63" si="73">I57-J57</f>
        <v>0</v>
      </c>
      <c r="L57" s="137">
        <f>'TAB2'!H57</f>
        <v>0</v>
      </c>
      <c r="M57" s="137">
        <f>SUM('TAB4.4.2'!$L$27,'TAB4.4.2'!$L$55)</f>
        <v>0</v>
      </c>
      <c r="N57" s="137">
        <f t="shared" ref="N57:N63" si="74">L57-M57</f>
        <v>0</v>
      </c>
      <c r="O57" s="137">
        <f>'TAB2'!J57</f>
        <v>0</v>
      </c>
      <c r="P57" s="137">
        <f>SUM('TAB4.4.2'!$O$27,'TAB4.4.2'!$O$55)</f>
        <v>0</v>
      </c>
      <c r="Q57" s="137">
        <f t="shared" ref="Q57:Q62" si="75">O57-P57</f>
        <v>0</v>
      </c>
    </row>
    <row r="58" spans="1:18" x14ac:dyDescent="0.3">
      <c r="A58" s="605"/>
      <c r="B58" s="56" t="s">
        <v>89</v>
      </c>
      <c r="C58" s="137">
        <f>'TAB2'!B58</f>
        <v>0</v>
      </c>
      <c r="D58" s="267">
        <f>SUM(D59:D61)</f>
        <v>0</v>
      </c>
      <c r="E58" s="137">
        <f t="shared" si="71"/>
        <v>0</v>
      </c>
      <c r="F58" s="137">
        <f>'TAB2'!D58</f>
        <v>0</v>
      </c>
      <c r="G58" s="267">
        <f>SUM(G59:G61)</f>
        <v>0</v>
      </c>
      <c r="H58" s="137">
        <f t="shared" si="72"/>
        <v>0</v>
      </c>
      <c r="I58" s="137">
        <f>'TAB2'!F58</f>
        <v>0</v>
      </c>
      <c r="J58" s="267">
        <f>SUM(J59:J61)</f>
        <v>0</v>
      </c>
      <c r="K58" s="137">
        <f t="shared" si="73"/>
        <v>0</v>
      </c>
      <c r="L58" s="137">
        <f>'TAB2'!H58</f>
        <v>0</v>
      </c>
      <c r="M58" s="267">
        <f>SUM(M59:M61)</f>
        <v>0</v>
      </c>
      <c r="N58" s="137">
        <f t="shared" si="74"/>
        <v>0</v>
      </c>
      <c r="O58" s="137">
        <f>'TAB2'!J58</f>
        <v>0</v>
      </c>
      <c r="P58" s="267">
        <f>SUM(P59:P61)</f>
        <v>0</v>
      </c>
      <c r="Q58" s="137">
        <f t="shared" si="75"/>
        <v>0</v>
      </c>
    </row>
    <row r="59" spans="1:18" x14ac:dyDescent="0.3">
      <c r="A59" s="605"/>
      <c r="B59" s="59" t="s">
        <v>4</v>
      </c>
      <c r="C59" s="137">
        <f>'TAB2'!B59</f>
        <v>0</v>
      </c>
      <c r="D59" s="137">
        <f>SUM('TAB4.4.2'!$C$29,'TAB4.4.2'!$C$57)</f>
        <v>0</v>
      </c>
      <c r="E59" s="137">
        <f t="shared" si="71"/>
        <v>0</v>
      </c>
      <c r="F59" s="137">
        <f>'TAB2'!D59</f>
        <v>0</v>
      </c>
      <c r="G59" s="137">
        <f>SUM('TAB4.4.2'!$F$29,'TAB4.4.2'!$F$57)</f>
        <v>0</v>
      </c>
      <c r="H59" s="137">
        <f t="shared" si="72"/>
        <v>0</v>
      </c>
      <c r="I59" s="137">
        <f>'TAB2'!F59</f>
        <v>0</v>
      </c>
      <c r="J59" s="137">
        <f>SUM('TAB4.4.2'!$I$29,'TAB4.4.2'!$I$57)</f>
        <v>0</v>
      </c>
      <c r="K59" s="137">
        <f t="shared" si="73"/>
        <v>0</v>
      </c>
      <c r="L59" s="137">
        <f>'TAB2'!H59</f>
        <v>0</v>
      </c>
      <c r="M59" s="137">
        <f>SUM('TAB4.4.2'!$L$29,'TAB4.4.2'!$L$57)</f>
        <v>0</v>
      </c>
      <c r="N59" s="137">
        <f t="shared" si="74"/>
        <v>0</v>
      </c>
      <c r="O59" s="137">
        <f>'TAB2'!J59</f>
        <v>0</v>
      </c>
      <c r="P59" s="137">
        <f>SUM('TAB4.4.2'!$O$29,'TAB4.4.2'!$O$57)</f>
        <v>0</v>
      </c>
      <c r="Q59" s="137">
        <f t="shared" si="75"/>
        <v>0</v>
      </c>
    </row>
    <row r="60" spans="1:18" x14ac:dyDescent="0.3">
      <c r="A60" s="605"/>
      <c r="B60" s="59" t="s">
        <v>16</v>
      </c>
      <c r="C60" s="137">
        <f>'TAB2'!B60</f>
        <v>0</v>
      </c>
      <c r="D60" s="137">
        <f>SUM('TAB4.4.2'!$C$30,'TAB4.4.2'!$C$58)</f>
        <v>0</v>
      </c>
      <c r="E60" s="137">
        <f t="shared" si="71"/>
        <v>0</v>
      </c>
      <c r="F60" s="137">
        <f>'TAB2'!D60</f>
        <v>0</v>
      </c>
      <c r="G60" s="137">
        <f>SUM('TAB4.4.2'!$F$30,'TAB4.4.2'!$F$58)</f>
        <v>0</v>
      </c>
      <c r="H60" s="137">
        <f t="shared" si="72"/>
        <v>0</v>
      </c>
      <c r="I60" s="137">
        <f>'TAB2'!F60</f>
        <v>0</v>
      </c>
      <c r="J60" s="137">
        <f>SUM('TAB4.4.2'!$I$30,'TAB4.4.2'!$I$58)</f>
        <v>0</v>
      </c>
      <c r="K60" s="137">
        <f t="shared" si="73"/>
        <v>0</v>
      </c>
      <c r="L60" s="137">
        <f>'TAB2'!H60</f>
        <v>0</v>
      </c>
      <c r="M60" s="137">
        <f>SUM('TAB4.4.2'!$L$30,'TAB4.4.2'!$L$58)</f>
        <v>0</v>
      </c>
      <c r="N60" s="137">
        <f t="shared" si="74"/>
        <v>0</v>
      </c>
      <c r="O60" s="137">
        <f>'TAB2'!J60</f>
        <v>0</v>
      </c>
      <c r="P60" s="137">
        <f>SUM('TAB4.4.2'!$O$30,'TAB4.4.2'!$O$58)</f>
        <v>0</v>
      </c>
      <c r="Q60" s="137">
        <f t="shared" si="75"/>
        <v>0</v>
      </c>
    </row>
    <row r="61" spans="1:18" x14ac:dyDescent="0.3">
      <c r="A61" s="605"/>
      <c r="B61" s="59" t="s">
        <v>38</v>
      </c>
      <c r="C61" s="137">
        <f>'TAB2'!B61</f>
        <v>0</v>
      </c>
      <c r="D61" s="137">
        <f>SUM('TAB4.4.2'!$C$31,'TAB4.4.2'!$C$59)</f>
        <v>0</v>
      </c>
      <c r="E61" s="137">
        <f t="shared" si="71"/>
        <v>0</v>
      </c>
      <c r="F61" s="137">
        <f>'TAB2'!D61</f>
        <v>0</v>
      </c>
      <c r="G61" s="137">
        <f>SUM('TAB4.4.2'!$F$31,'TAB4.4.2'!$F$59)</f>
        <v>0</v>
      </c>
      <c r="H61" s="137">
        <f t="shared" si="72"/>
        <v>0</v>
      </c>
      <c r="I61" s="137">
        <f>'TAB2'!F61</f>
        <v>0</v>
      </c>
      <c r="J61" s="137">
        <f>SUM('TAB4.4.2'!$I$31,'TAB4.4.2'!$I$59)</f>
        <v>0</v>
      </c>
      <c r="K61" s="137">
        <f t="shared" si="73"/>
        <v>0</v>
      </c>
      <c r="L61" s="137">
        <f>'TAB2'!H61</f>
        <v>0</v>
      </c>
      <c r="M61" s="137">
        <f>SUM('TAB4.4.2'!$L$31,'TAB4.4.2'!$L$59)</f>
        <v>0</v>
      </c>
      <c r="N61" s="137">
        <f t="shared" si="74"/>
        <v>0</v>
      </c>
      <c r="O61" s="137">
        <f>'TAB2'!J61</f>
        <v>0</v>
      </c>
      <c r="P61" s="137">
        <f>SUM('TAB4.4.2'!$O$31,'TAB4.4.2'!$O$59)</f>
        <v>0</v>
      </c>
      <c r="Q61" s="137">
        <f t="shared" si="75"/>
        <v>0</v>
      </c>
    </row>
    <row r="62" spans="1:18" x14ac:dyDescent="0.3">
      <c r="A62" s="605"/>
      <c r="B62" s="56" t="s">
        <v>90</v>
      </c>
      <c r="C62" s="137">
        <f>'TAB2'!B62</f>
        <v>0</v>
      </c>
      <c r="D62" s="137">
        <f>SUM('TAB4.4.2'!$C$32,'TAB4.4.2'!$C$60)</f>
        <v>0</v>
      </c>
      <c r="E62" s="137">
        <f t="shared" si="71"/>
        <v>0</v>
      </c>
      <c r="F62" s="137">
        <f>'TAB2'!D62</f>
        <v>0</v>
      </c>
      <c r="G62" s="137">
        <f>SUM('TAB4.4.2'!$F$32,'TAB4.4.2'!$F$60)</f>
        <v>0</v>
      </c>
      <c r="H62" s="137">
        <f t="shared" si="72"/>
        <v>0</v>
      </c>
      <c r="I62" s="137">
        <f>'TAB2'!F62</f>
        <v>0</v>
      </c>
      <c r="J62" s="137">
        <f>SUM('TAB4.4.2'!$I$32,'TAB4.4.2'!$I$60)</f>
        <v>0</v>
      </c>
      <c r="K62" s="137">
        <f t="shared" si="73"/>
        <v>0</v>
      </c>
      <c r="L62" s="137">
        <f>'TAB2'!H62</f>
        <v>0</v>
      </c>
      <c r="M62" s="137">
        <f>SUM('TAB4.4.2'!$L$32,'TAB4.4.2'!$L$60)</f>
        <v>0</v>
      </c>
      <c r="N62" s="137">
        <f t="shared" si="74"/>
        <v>0</v>
      </c>
      <c r="O62" s="137">
        <f>'TAB2'!J62</f>
        <v>0</v>
      </c>
      <c r="P62" s="137">
        <f>SUM('TAB4.4.2'!$O$32,'TAB4.4.2'!$O$60)</f>
        <v>0</v>
      </c>
      <c r="Q62" s="137">
        <f t="shared" si="75"/>
        <v>0</v>
      </c>
    </row>
    <row r="63" spans="1:18" x14ac:dyDescent="0.3">
      <c r="A63" s="605"/>
      <c r="B63" s="56" t="s">
        <v>91</v>
      </c>
      <c r="C63" s="27"/>
      <c r="D63" s="137">
        <f>SUM('TAB4.4.2'!$C$33,'TAB4.4.2'!$C$61)</f>
        <v>0</v>
      </c>
      <c r="E63" s="137">
        <f t="shared" si="71"/>
        <v>0</v>
      </c>
      <c r="F63" s="27"/>
      <c r="G63" s="137">
        <f>SUM('TAB4.4.2'!$F$33,'TAB4.4.2'!$F$61)</f>
        <v>0</v>
      </c>
      <c r="H63" s="137">
        <f t="shared" si="72"/>
        <v>0</v>
      </c>
      <c r="I63" s="27"/>
      <c r="J63" s="137">
        <f>SUM('TAB4.4.2'!$I$33,'TAB4.4.2'!$I$61)</f>
        <v>0</v>
      </c>
      <c r="K63" s="137">
        <f t="shared" si="73"/>
        <v>0</v>
      </c>
      <c r="L63" s="27"/>
      <c r="M63" s="137">
        <f>SUM('TAB4.4.2'!$L$33,'TAB4.4.2'!$L$61)</f>
        <v>0</v>
      </c>
      <c r="N63" s="137">
        <f t="shared" si="74"/>
        <v>0</v>
      </c>
      <c r="O63" s="27"/>
      <c r="P63" s="186"/>
      <c r="Q63" s="27"/>
    </row>
    <row r="64" spans="1:18" x14ac:dyDescent="0.3">
      <c r="A64" s="605"/>
      <c r="B64" s="51" t="s">
        <v>19</v>
      </c>
      <c r="C64" s="15">
        <f>SUM(C56:C58,C62:C63)</f>
        <v>0</v>
      </c>
      <c r="D64" s="15">
        <f t="shared" ref="D64" si="76">SUM(D56:D58,D62:D63)</f>
        <v>0</v>
      </c>
      <c r="E64" s="15">
        <f t="shared" ref="E64" si="77">SUM(E56:E58,E62:E63)</f>
        <v>0</v>
      </c>
      <c r="F64" s="15">
        <f t="shared" ref="F64" si="78">SUM(F56:F58,F62:F63)</f>
        <v>0</v>
      </c>
      <c r="G64" s="15">
        <f t="shared" ref="G64" si="79">SUM(G56:G58,G62:G63)</f>
        <v>0</v>
      </c>
      <c r="H64" s="15">
        <f t="shared" ref="H64" si="80">SUM(H56:H58,H62:H63)</f>
        <v>0</v>
      </c>
      <c r="I64" s="15">
        <f t="shared" ref="I64" si="81">SUM(I56:I58,I62:I63)</f>
        <v>0</v>
      </c>
      <c r="J64" s="15">
        <f t="shared" ref="J64" si="82">SUM(J56:J58,J62:J63)</f>
        <v>0</v>
      </c>
      <c r="K64" s="15">
        <f t="shared" ref="K64" si="83">SUM(K56:K58,K62:K63)</f>
        <v>0</v>
      </c>
      <c r="L64" s="15">
        <f t="shared" ref="L64" si="84">SUM(L56:L58,L62:L63)</f>
        <v>0</v>
      </c>
      <c r="M64" s="15">
        <f t="shared" ref="M64" si="85">SUM(M56:M58,M62:M63)</f>
        <v>0</v>
      </c>
      <c r="N64" s="15">
        <f t="shared" ref="N64" si="86">SUM(N56:N58,N62:N63)</f>
        <v>0</v>
      </c>
      <c r="O64" s="15">
        <f t="shared" ref="O64" si="87">SUM(O56:O58,O62:O63)</f>
        <v>0</v>
      </c>
      <c r="P64" s="15">
        <f t="shared" ref="P64" si="88">SUM(P56:P58,P62:P63)</f>
        <v>0</v>
      </c>
      <c r="Q64" s="15">
        <f t="shared" ref="Q64" si="89">SUM(Q56:Q58,Q62:Q63)</f>
        <v>0</v>
      </c>
    </row>
    <row r="65" spans="1:17" x14ac:dyDescent="0.3">
      <c r="A65" s="605" t="s">
        <v>31</v>
      </c>
      <c r="B65" s="56" t="s">
        <v>11</v>
      </c>
      <c r="C65" s="48">
        <f>SUM(F65,I65,L65,O65)</f>
        <v>0</v>
      </c>
      <c r="D65" s="137">
        <f>'TAB5'!B43</f>
        <v>0</v>
      </c>
      <c r="E65" s="228">
        <f t="shared" si="71"/>
        <v>0</v>
      </c>
      <c r="F65" s="230"/>
      <c r="G65" s="137">
        <f>'TAB5'!E43</f>
        <v>0</v>
      </c>
      <c r="H65" s="228">
        <f>F65-G65</f>
        <v>0</v>
      </c>
      <c r="I65" s="230"/>
      <c r="J65" s="137">
        <f>'TAB5'!H43</f>
        <v>0</v>
      </c>
      <c r="K65" s="228">
        <f>I65-J65</f>
        <v>0</v>
      </c>
      <c r="L65" s="230"/>
      <c r="M65" s="137">
        <f>'TAB5'!K43</f>
        <v>0</v>
      </c>
      <c r="N65" s="228">
        <f>L65-M65</f>
        <v>0</v>
      </c>
      <c r="O65" s="230"/>
      <c r="P65" s="137">
        <f>'TAB5'!N43</f>
        <v>0</v>
      </c>
      <c r="Q65" s="137">
        <f>O65-P65</f>
        <v>0</v>
      </c>
    </row>
    <row r="66" spans="1:17" x14ac:dyDescent="0.3">
      <c r="A66" s="605"/>
      <c r="B66" s="51" t="s">
        <v>19</v>
      </c>
      <c r="C66" s="15">
        <f t="shared" ref="C66:Q66" si="90">C65</f>
        <v>0</v>
      </c>
      <c r="D66" s="15">
        <f t="shared" si="90"/>
        <v>0</v>
      </c>
      <c r="E66" s="15">
        <f t="shared" si="90"/>
        <v>0</v>
      </c>
      <c r="F66" s="227">
        <f t="shared" si="90"/>
        <v>0</v>
      </c>
      <c r="G66" s="15">
        <f t="shared" si="90"/>
        <v>0</v>
      </c>
      <c r="H66" s="15">
        <f t="shared" si="90"/>
        <v>0</v>
      </c>
      <c r="I66" s="227">
        <f t="shared" si="90"/>
        <v>0</v>
      </c>
      <c r="J66" s="15">
        <f t="shared" si="90"/>
        <v>0</v>
      </c>
      <c r="K66" s="15">
        <f t="shared" si="90"/>
        <v>0</v>
      </c>
      <c r="L66" s="227">
        <f t="shared" si="90"/>
        <v>0</v>
      </c>
      <c r="M66" s="15">
        <f t="shared" si="90"/>
        <v>0</v>
      </c>
      <c r="N66" s="15">
        <f t="shared" si="90"/>
        <v>0</v>
      </c>
      <c r="O66" s="227">
        <f t="shared" si="90"/>
        <v>0</v>
      </c>
      <c r="P66" s="15">
        <f t="shared" si="90"/>
        <v>0</v>
      </c>
      <c r="Q66" s="15">
        <f t="shared" si="90"/>
        <v>0</v>
      </c>
    </row>
    <row r="67" spans="1:17" x14ac:dyDescent="0.3">
      <c r="A67" s="177" t="s">
        <v>19</v>
      </c>
      <c r="B67" s="51"/>
      <c r="C67" s="15">
        <f>C64+C66</f>
        <v>0</v>
      </c>
      <c r="D67" s="15">
        <f>D64+D66</f>
        <v>0</v>
      </c>
      <c r="E67" s="15">
        <f t="shared" ref="E67" si="91">E64+E66</f>
        <v>0</v>
      </c>
      <c r="F67" s="15">
        <f t="shared" ref="F67" si="92">F64+F66</f>
        <v>0</v>
      </c>
      <c r="G67" s="15">
        <f t="shared" ref="G67" si="93">G64+G66</f>
        <v>0</v>
      </c>
      <c r="H67" s="15">
        <f t="shared" ref="H67" si="94">H64+H66</f>
        <v>0</v>
      </c>
      <c r="I67" s="15">
        <f t="shared" ref="I67" si="95">I64+I66</f>
        <v>0</v>
      </c>
      <c r="J67" s="15">
        <f t="shared" ref="J67" si="96">J64+J66</f>
        <v>0</v>
      </c>
      <c r="K67" s="15">
        <f>K64+K66</f>
        <v>0</v>
      </c>
      <c r="L67" s="15">
        <f t="shared" ref="L67" si="97">L64+L66</f>
        <v>0</v>
      </c>
      <c r="M67" s="15">
        <f t="shared" ref="M67" si="98">M64+M66</f>
        <v>0</v>
      </c>
      <c r="N67" s="15">
        <f t="shared" ref="N67" si="99">N64+N66</f>
        <v>0</v>
      </c>
      <c r="O67" s="15">
        <f t="shared" ref="O67" si="100">O64+O66</f>
        <v>0</v>
      </c>
      <c r="P67" s="15">
        <f t="shared" ref="P67" si="101">P64+P66</f>
        <v>0</v>
      </c>
      <c r="Q67" s="15">
        <f t="shared" ref="Q67" si="102">Q64+Q66</f>
        <v>0</v>
      </c>
    </row>
    <row r="69" spans="1:17" ht="21" x14ac:dyDescent="0.35">
      <c r="B69" s="538" t="s">
        <v>259</v>
      </c>
      <c r="C69" s="538"/>
      <c r="D69" s="538"/>
      <c r="E69" s="538"/>
      <c r="F69" s="538"/>
      <c r="G69" s="538"/>
      <c r="H69" s="538"/>
      <c r="I69" s="538"/>
      <c r="J69" s="538"/>
      <c r="K69" s="538"/>
      <c r="L69" s="538"/>
      <c r="M69" s="538"/>
      <c r="N69" s="538"/>
      <c r="O69" s="538"/>
      <c r="P69" s="538"/>
      <c r="Q69" s="538"/>
    </row>
    <row r="70" spans="1:17" x14ac:dyDescent="0.3">
      <c r="B70" s="590" t="s">
        <v>0</v>
      </c>
      <c r="C70" s="604" t="s">
        <v>19</v>
      </c>
      <c r="D70" s="604"/>
      <c r="E70" s="604"/>
      <c r="F70" s="604" t="s">
        <v>40</v>
      </c>
      <c r="G70" s="604"/>
      <c r="H70" s="604"/>
      <c r="I70" s="604" t="s">
        <v>6</v>
      </c>
      <c r="J70" s="604"/>
      <c r="K70" s="604"/>
      <c r="L70" s="604" t="s">
        <v>41</v>
      </c>
      <c r="M70" s="604"/>
      <c r="N70" s="604"/>
      <c r="O70" s="604" t="s">
        <v>8</v>
      </c>
      <c r="P70" s="604"/>
      <c r="Q70" s="604"/>
    </row>
    <row r="71" spans="1:17" x14ac:dyDescent="0.3">
      <c r="B71" s="590"/>
      <c r="C71" s="8" t="s">
        <v>44</v>
      </c>
      <c r="D71" s="8" t="s">
        <v>45</v>
      </c>
      <c r="E71" s="8" t="s">
        <v>543</v>
      </c>
      <c r="F71" s="8" t="s">
        <v>44</v>
      </c>
      <c r="G71" s="8" t="s">
        <v>45</v>
      </c>
      <c r="H71" s="8" t="s">
        <v>543</v>
      </c>
      <c r="I71" s="8" t="s">
        <v>44</v>
      </c>
      <c r="J71" s="8" t="s">
        <v>45</v>
      </c>
      <c r="K71" s="8" t="s">
        <v>543</v>
      </c>
      <c r="L71" s="8" t="s">
        <v>44</v>
      </c>
      <c r="M71" s="8" t="s">
        <v>45</v>
      </c>
      <c r="N71" s="8" t="s">
        <v>543</v>
      </c>
      <c r="O71" s="8" t="s">
        <v>44</v>
      </c>
      <c r="P71" s="8" t="s">
        <v>45</v>
      </c>
      <c r="Q71" s="8" t="s">
        <v>543</v>
      </c>
    </row>
    <row r="72" spans="1:17" x14ac:dyDescent="0.3">
      <c r="A72" s="605" t="s">
        <v>30</v>
      </c>
      <c r="B72" s="56" t="s">
        <v>11</v>
      </c>
      <c r="C72" s="137">
        <f>'TAB2'!B71</f>
        <v>0</v>
      </c>
      <c r="D72" s="137">
        <f>SUM('TAB4.5.2'!$C$13,'TAB4.5.2'!$C$35)</f>
        <v>0</v>
      </c>
      <c r="E72" s="137">
        <f>C72-D72</f>
        <v>0</v>
      </c>
      <c r="F72" s="137">
        <f>'TAB2'!D71</f>
        <v>0</v>
      </c>
      <c r="G72" s="137">
        <f>SUM('TAB4.5.2'!$F$7,'TAB4.5.2'!$F$35)</f>
        <v>0</v>
      </c>
      <c r="H72" s="137">
        <f>F72-G72</f>
        <v>0</v>
      </c>
      <c r="I72" s="137">
        <f>'TAB2'!F71</f>
        <v>0</v>
      </c>
      <c r="J72" s="137">
        <f>SUM('TAB4.5.2'!$I$7,'TAB4.5.2'!$I$35)</f>
        <v>0</v>
      </c>
      <c r="K72" s="137">
        <f>I72-J72</f>
        <v>0</v>
      </c>
      <c r="L72" s="137">
        <f>'TAB2'!H71</f>
        <v>0</v>
      </c>
      <c r="M72" s="137">
        <f>SUM('TAB4.5.2'!$L$7,'TAB4.5.2'!$L$35)</f>
        <v>0</v>
      </c>
      <c r="N72" s="137">
        <f>L72-M72</f>
        <v>0</v>
      </c>
      <c r="O72" s="137">
        <f>'TAB2'!J71</f>
        <v>0</v>
      </c>
      <c r="P72" s="137">
        <f>SUM('TAB4.5.2'!$O$7,'TAB4.5.2'!$O$35)</f>
        <v>0</v>
      </c>
      <c r="Q72" s="137">
        <f>O72-P72</f>
        <v>0</v>
      </c>
    </row>
    <row r="73" spans="1:17" x14ac:dyDescent="0.3">
      <c r="A73" s="605"/>
      <c r="B73" s="56" t="s">
        <v>20</v>
      </c>
      <c r="C73" s="137">
        <f>'TAB2'!B72</f>
        <v>0</v>
      </c>
      <c r="D73" s="137">
        <f>SUM('TAB4.5.2'!$C$27,'TAB4.5.2'!$C$55)</f>
        <v>0</v>
      </c>
      <c r="E73" s="137">
        <f t="shared" ref="E73:E81" si="103">C73-D73</f>
        <v>0</v>
      </c>
      <c r="F73" s="137">
        <f>'TAB2'!D72</f>
        <v>0</v>
      </c>
      <c r="G73" s="137">
        <f>SUM('TAB4.5.2'!$F$27,'TAB4.5.2'!$F$55)</f>
        <v>0</v>
      </c>
      <c r="H73" s="137">
        <f t="shared" ref="H73:H79" si="104">F73-G73</f>
        <v>0</v>
      </c>
      <c r="I73" s="137">
        <f>'TAB2'!F72</f>
        <v>0</v>
      </c>
      <c r="J73" s="137">
        <f>SUM('TAB4.5.2'!$I$27,'TAB4.5.2'!$I$55)</f>
        <v>0</v>
      </c>
      <c r="K73" s="137">
        <f t="shared" ref="K73:K79" si="105">I73-J73</f>
        <v>0</v>
      </c>
      <c r="L73" s="137">
        <f>'TAB2'!H72</f>
        <v>0</v>
      </c>
      <c r="M73" s="137">
        <f>SUM('TAB4.5.2'!$L$27,'TAB4.5.2'!$L$55)</f>
        <v>0</v>
      </c>
      <c r="N73" s="137">
        <f t="shared" ref="N73:N79" si="106">L73-M73</f>
        <v>0</v>
      </c>
      <c r="O73" s="137">
        <f>'TAB2'!J72</f>
        <v>0</v>
      </c>
      <c r="P73" s="137">
        <f>SUM('TAB4.5.2'!$O$27,'TAB4.5.2'!$O$55)</f>
        <v>0</v>
      </c>
      <c r="Q73" s="137">
        <f t="shared" ref="Q73:Q78" si="107">O73-P73</f>
        <v>0</v>
      </c>
    </row>
    <row r="74" spans="1:17" x14ac:dyDescent="0.3">
      <c r="A74" s="605"/>
      <c r="B74" s="56" t="s">
        <v>89</v>
      </c>
      <c r="C74" s="137">
        <f>'TAB2'!B73</f>
        <v>0</v>
      </c>
      <c r="D74" s="267">
        <f>SUM(D75:D77)</f>
        <v>0</v>
      </c>
      <c r="E74" s="137">
        <f t="shared" si="103"/>
        <v>0</v>
      </c>
      <c r="F74" s="137">
        <f>'TAB2'!D73</f>
        <v>0</v>
      </c>
      <c r="G74" s="267">
        <f>SUM(G75:G77)</f>
        <v>0</v>
      </c>
      <c r="H74" s="137">
        <f t="shared" si="104"/>
        <v>0</v>
      </c>
      <c r="I74" s="137">
        <f>'TAB2'!F73</f>
        <v>0</v>
      </c>
      <c r="J74" s="267">
        <f>SUM(J75:J77)</f>
        <v>0</v>
      </c>
      <c r="K74" s="137">
        <f t="shared" si="105"/>
        <v>0</v>
      </c>
      <c r="L74" s="137">
        <f>'TAB2'!H73</f>
        <v>0</v>
      </c>
      <c r="M74" s="267">
        <f>SUM(M75:M77)</f>
        <v>0</v>
      </c>
      <c r="N74" s="137">
        <f t="shared" si="106"/>
        <v>0</v>
      </c>
      <c r="O74" s="137">
        <f>'TAB2'!J73</f>
        <v>0</v>
      </c>
      <c r="P74" s="267">
        <f>SUM(P75:P77)</f>
        <v>0</v>
      </c>
      <c r="Q74" s="137">
        <f t="shared" si="107"/>
        <v>0</v>
      </c>
    </row>
    <row r="75" spans="1:17" x14ac:dyDescent="0.3">
      <c r="A75" s="605"/>
      <c r="B75" s="59" t="s">
        <v>4</v>
      </c>
      <c r="C75" s="137">
        <f>'TAB2'!B74</f>
        <v>0</v>
      </c>
      <c r="D75" s="137">
        <f>SUM('TAB4.5.2'!$C$29,'TAB4.5.2'!$C$57)</f>
        <v>0</v>
      </c>
      <c r="E75" s="137">
        <f t="shared" si="103"/>
        <v>0</v>
      </c>
      <c r="F75" s="137">
        <f>'TAB2'!D74</f>
        <v>0</v>
      </c>
      <c r="G75" s="137">
        <f>SUM('TAB4.5.2'!$F$29,'TAB4.5.2'!$F$57)</f>
        <v>0</v>
      </c>
      <c r="H75" s="137">
        <f t="shared" si="104"/>
        <v>0</v>
      </c>
      <c r="I75" s="137">
        <f>'TAB2'!F74</f>
        <v>0</v>
      </c>
      <c r="J75" s="137">
        <f>SUM('TAB4.5.2'!$I$29,'TAB4.5.2'!$I$57)</f>
        <v>0</v>
      </c>
      <c r="K75" s="137">
        <f t="shared" si="105"/>
        <v>0</v>
      </c>
      <c r="L75" s="137">
        <f>'TAB2'!H74</f>
        <v>0</v>
      </c>
      <c r="M75" s="137">
        <f>SUM('TAB4.5.2'!$L$29,'TAB4.5.2'!$L$57)</f>
        <v>0</v>
      </c>
      <c r="N75" s="137">
        <f t="shared" si="106"/>
        <v>0</v>
      </c>
      <c r="O75" s="137">
        <f>'TAB2'!J74</f>
        <v>0</v>
      </c>
      <c r="P75" s="137">
        <f>SUM('TAB4.5.2'!$O$29,'TAB4.5.2'!$O$57)</f>
        <v>0</v>
      </c>
      <c r="Q75" s="137">
        <f t="shared" si="107"/>
        <v>0</v>
      </c>
    </row>
    <row r="76" spans="1:17" x14ac:dyDescent="0.3">
      <c r="A76" s="605"/>
      <c r="B76" s="59" t="s">
        <v>16</v>
      </c>
      <c r="C76" s="137">
        <f>'TAB2'!B75</f>
        <v>0</v>
      </c>
      <c r="D76" s="137">
        <f>SUM('TAB4.5.2'!$C$30,'TAB4.5.2'!$C$58)</f>
        <v>0</v>
      </c>
      <c r="E76" s="137">
        <f t="shared" si="103"/>
        <v>0</v>
      </c>
      <c r="F76" s="137">
        <f>'TAB2'!D75</f>
        <v>0</v>
      </c>
      <c r="G76" s="137">
        <f>SUM('TAB4.5.2'!$F$30,'TAB4.5.2'!$F$58)</f>
        <v>0</v>
      </c>
      <c r="H76" s="137">
        <f t="shared" si="104"/>
        <v>0</v>
      </c>
      <c r="I76" s="137">
        <f>'TAB2'!F75</f>
        <v>0</v>
      </c>
      <c r="J76" s="137">
        <f>SUM('TAB4.5.2'!$I$30,'TAB4.5.2'!$I$58)</f>
        <v>0</v>
      </c>
      <c r="K76" s="137">
        <f t="shared" si="105"/>
        <v>0</v>
      </c>
      <c r="L76" s="137">
        <f>'TAB2'!H75</f>
        <v>0</v>
      </c>
      <c r="M76" s="137">
        <f>SUM('TAB4.5.2'!$L$30,'TAB4.5.2'!$L$58)</f>
        <v>0</v>
      </c>
      <c r="N76" s="137">
        <f t="shared" si="106"/>
        <v>0</v>
      </c>
      <c r="O76" s="137">
        <f>'TAB2'!J75</f>
        <v>0</v>
      </c>
      <c r="P76" s="137">
        <f>SUM('TAB4.5.2'!$O$30,'TAB4.5.2'!$O$58)</f>
        <v>0</v>
      </c>
      <c r="Q76" s="137">
        <f t="shared" si="107"/>
        <v>0</v>
      </c>
    </row>
    <row r="77" spans="1:17" x14ac:dyDescent="0.3">
      <c r="A77" s="605"/>
      <c r="B77" s="59" t="s">
        <v>38</v>
      </c>
      <c r="C77" s="137">
        <f>'TAB2'!B76</f>
        <v>0</v>
      </c>
      <c r="D77" s="137">
        <f>SUM('TAB4.5.2'!$C$31,'TAB4.5.2'!$C$59)</f>
        <v>0</v>
      </c>
      <c r="E77" s="137">
        <f t="shared" si="103"/>
        <v>0</v>
      </c>
      <c r="F77" s="137">
        <f>'TAB2'!D76</f>
        <v>0</v>
      </c>
      <c r="G77" s="137">
        <f>SUM('TAB4.5.2'!$F$31,'TAB4.5.2'!$F$59)</f>
        <v>0</v>
      </c>
      <c r="H77" s="137">
        <f t="shared" si="104"/>
        <v>0</v>
      </c>
      <c r="I77" s="137">
        <f>'TAB2'!F76</f>
        <v>0</v>
      </c>
      <c r="J77" s="137">
        <f>SUM('TAB4.5.2'!$I$31,'TAB4.5.2'!$I$59)</f>
        <v>0</v>
      </c>
      <c r="K77" s="137">
        <f t="shared" si="105"/>
        <v>0</v>
      </c>
      <c r="L77" s="137">
        <f>'TAB2'!H76</f>
        <v>0</v>
      </c>
      <c r="M77" s="137">
        <f>SUM('TAB4.5.2'!$L$31,'TAB4.5.2'!$L$59)</f>
        <v>0</v>
      </c>
      <c r="N77" s="137">
        <f t="shared" si="106"/>
        <v>0</v>
      </c>
      <c r="O77" s="137">
        <f>'TAB2'!J76</f>
        <v>0</v>
      </c>
      <c r="P77" s="137">
        <f>SUM('TAB4.5.2'!$O$31,'TAB4.5.2'!$O$59)</f>
        <v>0</v>
      </c>
      <c r="Q77" s="137">
        <f t="shared" si="107"/>
        <v>0</v>
      </c>
    </row>
    <row r="78" spans="1:17" x14ac:dyDescent="0.3">
      <c r="A78" s="605"/>
      <c r="B78" s="56" t="s">
        <v>90</v>
      </c>
      <c r="C78" s="137">
        <f>'TAB2'!B77</f>
        <v>0</v>
      </c>
      <c r="D78" s="137">
        <f>SUM('TAB4.5.2'!$C$32,'TAB4.5.2'!$C$60)</f>
        <v>0</v>
      </c>
      <c r="E78" s="137">
        <f t="shared" si="103"/>
        <v>0</v>
      </c>
      <c r="F78" s="137">
        <f>'TAB2'!D77</f>
        <v>0</v>
      </c>
      <c r="G78" s="137">
        <f>SUM('TAB4.5.2'!$F$32,'TAB4.5.2'!$F$60)</f>
        <v>0</v>
      </c>
      <c r="H78" s="137">
        <f t="shared" si="104"/>
        <v>0</v>
      </c>
      <c r="I78" s="137">
        <f>'TAB2'!F77</f>
        <v>0</v>
      </c>
      <c r="J78" s="137">
        <f>SUM('TAB4.5.2'!$I$32,'TAB4.5.2'!$I$60)</f>
        <v>0</v>
      </c>
      <c r="K78" s="137">
        <f t="shared" si="105"/>
        <v>0</v>
      </c>
      <c r="L78" s="137">
        <f>'TAB2'!H77</f>
        <v>0</v>
      </c>
      <c r="M78" s="137">
        <f>SUM('TAB4.5.2'!$L$32,'TAB4.5.2'!$L$60)</f>
        <v>0</v>
      </c>
      <c r="N78" s="137">
        <f t="shared" si="106"/>
        <v>0</v>
      </c>
      <c r="O78" s="137">
        <f>'TAB2'!J77</f>
        <v>0</v>
      </c>
      <c r="P78" s="137">
        <f>SUM('TAB4.5.2'!$O$32,'TAB4.5.2'!$O$60)</f>
        <v>0</v>
      </c>
      <c r="Q78" s="137">
        <f t="shared" si="107"/>
        <v>0</v>
      </c>
    </row>
    <row r="79" spans="1:17" x14ac:dyDescent="0.3">
      <c r="A79" s="605"/>
      <c r="B79" s="56" t="s">
        <v>91</v>
      </c>
      <c r="C79" s="27"/>
      <c r="D79" s="137">
        <f>SUM('TAB4.5.2'!$C$33,'TAB4.5.2'!$C$61)</f>
        <v>0</v>
      </c>
      <c r="E79" s="137">
        <f t="shared" si="103"/>
        <v>0</v>
      </c>
      <c r="F79" s="27"/>
      <c r="G79" s="137">
        <f>SUM('TAB4.5.2'!$F$33,'TAB4.5.2'!$F$61)</f>
        <v>0</v>
      </c>
      <c r="H79" s="137">
        <f t="shared" si="104"/>
        <v>0</v>
      </c>
      <c r="I79" s="27"/>
      <c r="J79" s="137">
        <f>SUM('TAB4.5.2'!$I$33,'TAB4.5.2'!$I$61)</f>
        <v>0</v>
      </c>
      <c r="K79" s="137">
        <f t="shared" si="105"/>
        <v>0</v>
      </c>
      <c r="L79" s="27"/>
      <c r="M79" s="137">
        <f>SUM('TAB4.5.2'!$L$33,'TAB4.5.2'!$L$61)</f>
        <v>0</v>
      </c>
      <c r="N79" s="137">
        <f t="shared" si="106"/>
        <v>0</v>
      </c>
      <c r="O79" s="27"/>
      <c r="P79" s="186"/>
      <c r="Q79" s="27"/>
    </row>
    <row r="80" spans="1:17" x14ac:dyDescent="0.3">
      <c r="A80" s="605"/>
      <c r="B80" s="51" t="s">
        <v>19</v>
      </c>
      <c r="C80" s="15">
        <f>SUM(C72:C74,C78:C79)</f>
        <v>0</v>
      </c>
      <c r="D80" s="15">
        <f t="shared" ref="D80" si="108">SUM(D72:D74,D78:D79)</f>
        <v>0</v>
      </c>
      <c r="E80" s="15">
        <f t="shared" ref="E80" si="109">SUM(E72:E74,E78:E79)</f>
        <v>0</v>
      </c>
      <c r="F80" s="15">
        <f t="shared" ref="F80" si="110">SUM(F72:F74,F78:F79)</f>
        <v>0</v>
      </c>
      <c r="G80" s="15">
        <f t="shared" ref="G80" si="111">SUM(G72:G74,G78:G79)</f>
        <v>0</v>
      </c>
      <c r="H80" s="15">
        <f t="shared" ref="H80" si="112">SUM(H72:H74,H78:H79)</f>
        <v>0</v>
      </c>
      <c r="I80" s="15">
        <f t="shared" ref="I80" si="113">SUM(I72:I74,I78:I79)</f>
        <v>0</v>
      </c>
      <c r="J80" s="15">
        <f t="shared" ref="J80" si="114">SUM(J72:J74,J78:J79)</f>
        <v>0</v>
      </c>
      <c r="K80" s="15">
        <f t="shared" ref="K80" si="115">SUM(K72:K74,K78:K79)</f>
        <v>0</v>
      </c>
      <c r="L80" s="15">
        <f t="shared" ref="L80" si="116">SUM(L72:L74,L78:L79)</f>
        <v>0</v>
      </c>
      <c r="M80" s="15">
        <f t="shared" ref="M80" si="117">SUM(M72:M74,M78:M79)</f>
        <v>0</v>
      </c>
      <c r="N80" s="15">
        <f t="shared" ref="N80" si="118">SUM(N72:N74,N78:N79)</f>
        <v>0</v>
      </c>
      <c r="O80" s="15">
        <f t="shared" ref="O80" si="119">SUM(O72:O74,O78:O79)</f>
        <v>0</v>
      </c>
      <c r="P80" s="15">
        <f t="shared" ref="P80" si="120">SUM(P72:P74,P78:P79)</f>
        <v>0</v>
      </c>
      <c r="Q80" s="15">
        <f t="shared" ref="Q80" si="121">SUM(Q72:Q74,Q78:Q79)</f>
        <v>0</v>
      </c>
    </row>
    <row r="81" spans="1:17" x14ac:dyDescent="0.3">
      <c r="A81" s="605" t="s">
        <v>31</v>
      </c>
      <c r="B81" s="56" t="s">
        <v>11</v>
      </c>
      <c r="C81" s="48">
        <f>SUM(F81,I81,L81,O81)</f>
        <v>0</v>
      </c>
      <c r="D81" s="137">
        <f>'TAB5'!B53</f>
        <v>0</v>
      </c>
      <c r="E81" s="228">
        <f t="shared" si="103"/>
        <v>0</v>
      </c>
      <c r="F81" s="230"/>
      <c r="G81" s="137">
        <f>'TAB5'!E53</f>
        <v>0</v>
      </c>
      <c r="H81" s="228">
        <f>F81-G81</f>
        <v>0</v>
      </c>
      <c r="I81" s="230"/>
      <c r="J81" s="137">
        <f>'TAB5'!H53</f>
        <v>0</v>
      </c>
      <c r="K81" s="228">
        <f>I81-J81</f>
        <v>0</v>
      </c>
      <c r="L81" s="230"/>
      <c r="M81" s="137">
        <f>'TAB5'!K53</f>
        <v>0</v>
      </c>
      <c r="N81" s="228">
        <f>L81-M81</f>
        <v>0</v>
      </c>
      <c r="O81" s="230"/>
      <c r="P81" s="137">
        <f>'TAB5'!N53</f>
        <v>0</v>
      </c>
      <c r="Q81" s="137">
        <f>O81-P81</f>
        <v>0</v>
      </c>
    </row>
    <row r="82" spans="1:17" x14ac:dyDescent="0.3">
      <c r="A82" s="605"/>
      <c r="B82" s="51" t="s">
        <v>19</v>
      </c>
      <c r="C82" s="15">
        <f t="shared" ref="C82:Q82" si="122">C81</f>
        <v>0</v>
      </c>
      <c r="D82" s="15">
        <f t="shared" si="122"/>
        <v>0</v>
      </c>
      <c r="E82" s="231">
        <f t="shared" si="122"/>
        <v>0</v>
      </c>
      <c r="F82" s="15">
        <f t="shared" si="122"/>
        <v>0</v>
      </c>
      <c r="G82" s="232">
        <f t="shared" si="122"/>
        <v>0</v>
      </c>
      <c r="H82" s="15">
        <f t="shared" si="122"/>
        <v>0</v>
      </c>
      <c r="I82" s="227">
        <f t="shared" si="122"/>
        <v>0</v>
      </c>
      <c r="J82" s="15">
        <f t="shared" si="122"/>
        <v>0</v>
      </c>
      <c r="K82" s="15">
        <f t="shared" si="122"/>
        <v>0</v>
      </c>
      <c r="L82" s="227">
        <f t="shared" si="122"/>
        <v>0</v>
      </c>
      <c r="M82" s="15">
        <f t="shared" si="122"/>
        <v>0</v>
      </c>
      <c r="N82" s="15">
        <f t="shared" si="122"/>
        <v>0</v>
      </c>
      <c r="O82" s="227">
        <f t="shared" si="122"/>
        <v>0</v>
      </c>
      <c r="P82" s="15">
        <f t="shared" si="122"/>
        <v>0</v>
      </c>
      <c r="Q82" s="15">
        <f t="shared" si="122"/>
        <v>0</v>
      </c>
    </row>
    <row r="83" spans="1:17" x14ac:dyDescent="0.3">
      <c r="A83" s="177" t="s">
        <v>19</v>
      </c>
      <c r="B83" s="51"/>
      <c r="C83" s="15">
        <f>C80+C82</f>
        <v>0</v>
      </c>
      <c r="D83" s="15">
        <f>D80+D82</f>
        <v>0</v>
      </c>
      <c r="E83" s="15">
        <f t="shared" ref="E83" si="123">E80+E82</f>
        <v>0</v>
      </c>
      <c r="F83" s="15">
        <f t="shared" ref="F83" si="124">F80+F82</f>
        <v>0</v>
      </c>
      <c r="G83" s="15">
        <f t="shared" ref="G83" si="125">G80+G82</f>
        <v>0</v>
      </c>
      <c r="H83" s="15">
        <f t="shared" ref="H83" si="126">H80+H82</f>
        <v>0</v>
      </c>
      <c r="I83" s="15">
        <f t="shared" ref="I83" si="127">I80+I82</f>
        <v>0</v>
      </c>
      <c r="J83" s="15">
        <f t="shared" ref="J83" si="128">J80+J82</f>
        <v>0</v>
      </c>
      <c r="K83" s="15">
        <f>K80+K82</f>
        <v>0</v>
      </c>
      <c r="L83" s="15">
        <f t="shared" ref="L83" si="129">L80+L82</f>
        <v>0</v>
      </c>
      <c r="M83" s="15">
        <f t="shared" ref="M83" si="130">M80+M82</f>
        <v>0</v>
      </c>
      <c r="N83" s="15">
        <f t="shared" ref="N83" si="131">N80+N82</f>
        <v>0</v>
      </c>
      <c r="O83" s="15">
        <f t="shared" ref="O83" si="132">O80+O82</f>
        <v>0</v>
      </c>
      <c r="P83" s="15">
        <f t="shared" ref="P83" si="133">P80+P82</f>
        <v>0</v>
      </c>
      <c r="Q83" s="15">
        <f t="shared" ref="Q83" si="134">Q80+Q82</f>
        <v>0</v>
      </c>
    </row>
  </sheetData>
  <mergeCells count="45">
    <mergeCell ref="A8:A16"/>
    <mergeCell ref="A17:A18"/>
    <mergeCell ref="A33:A34"/>
    <mergeCell ref="A65:A66"/>
    <mergeCell ref="A81:A82"/>
    <mergeCell ref="A24:A32"/>
    <mergeCell ref="A40:A48"/>
    <mergeCell ref="A56:A64"/>
    <mergeCell ref="A72:A80"/>
    <mergeCell ref="A49:A50"/>
    <mergeCell ref="B69:Q69"/>
    <mergeCell ref="B70:B71"/>
    <mergeCell ref="C70:E70"/>
    <mergeCell ref="F70:H70"/>
    <mergeCell ref="I70:K70"/>
    <mergeCell ref="L70:N70"/>
    <mergeCell ref="O70:Q70"/>
    <mergeCell ref="B53:Q53"/>
    <mergeCell ref="B54:B55"/>
    <mergeCell ref="C54:E54"/>
    <mergeCell ref="F54:H54"/>
    <mergeCell ref="I54:K54"/>
    <mergeCell ref="L54:N54"/>
    <mergeCell ref="O54:Q54"/>
    <mergeCell ref="B21:Q21"/>
    <mergeCell ref="B22:B23"/>
    <mergeCell ref="C22:E22"/>
    <mergeCell ref="F22:H22"/>
    <mergeCell ref="I22:K22"/>
    <mergeCell ref="L22:N22"/>
    <mergeCell ref="O22:Q22"/>
    <mergeCell ref="B37:Q37"/>
    <mergeCell ref="B38:B39"/>
    <mergeCell ref="C38:E38"/>
    <mergeCell ref="F38:H38"/>
    <mergeCell ref="I38:K38"/>
    <mergeCell ref="L38:N38"/>
    <mergeCell ref="O38:Q38"/>
    <mergeCell ref="B5:Q5"/>
    <mergeCell ref="O6:Q6"/>
    <mergeCell ref="F6:H6"/>
    <mergeCell ref="C6:E6"/>
    <mergeCell ref="I6:K6"/>
    <mergeCell ref="L6:N6"/>
    <mergeCell ref="B6:B7"/>
  </mergeCells>
  <conditionalFormatting sqref="C17">
    <cfRule type="containsText" dxfId="201" priority="27" operator="containsText" text="ntitulé">
      <formula>NOT(ISERROR(SEARCH("ntitulé",C17)))</formula>
    </cfRule>
    <cfRule type="containsBlanks" dxfId="200" priority="28">
      <formula>LEN(TRIM(C17))=0</formula>
    </cfRule>
  </conditionalFormatting>
  <conditionalFormatting sqref="O17">
    <cfRule type="containsText" dxfId="199" priority="19" operator="containsText" text="ntitulé">
      <formula>NOT(ISERROR(SEARCH("ntitulé",O17)))</formula>
    </cfRule>
    <cfRule type="containsBlanks" dxfId="198" priority="20">
      <formula>LEN(TRIM(O17))=0</formula>
    </cfRule>
  </conditionalFormatting>
  <conditionalFormatting sqref="L17">
    <cfRule type="containsText" dxfId="197" priority="17" operator="containsText" text="ntitulé">
      <formula>NOT(ISERROR(SEARCH("ntitulé",L17)))</formula>
    </cfRule>
    <cfRule type="containsBlanks" dxfId="196" priority="18">
      <formula>LEN(TRIM(L17))=0</formula>
    </cfRule>
  </conditionalFormatting>
  <conditionalFormatting sqref="I17">
    <cfRule type="containsText" dxfId="195" priority="15" operator="containsText" text="ntitulé">
      <formula>NOT(ISERROR(SEARCH("ntitulé",I17)))</formula>
    </cfRule>
    <cfRule type="containsBlanks" dxfId="194" priority="16">
      <formula>LEN(TRIM(I17))=0</formula>
    </cfRule>
  </conditionalFormatting>
  <conditionalFormatting sqref="F17">
    <cfRule type="containsText" dxfId="193" priority="13" operator="containsText" text="ntitulé">
      <formula>NOT(ISERROR(SEARCH("ntitulé",F17)))</formula>
    </cfRule>
    <cfRule type="containsBlanks" dxfId="192" priority="14">
      <formula>LEN(TRIM(F17))=0</formula>
    </cfRule>
  </conditionalFormatting>
  <conditionalFormatting sqref="C33">
    <cfRule type="containsText" dxfId="191" priority="11" operator="containsText" text="ntitulé">
      <formula>NOT(ISERROR(SEARCH("ntitulé",C33)))</formula>
    </cfRule>
    <cfRule type="containsBlanks" dxfId="190" priority="12">
      <formula>LEN(TRIM(C33))=0</formula>
    </cfRule>
  </conditionalFormatting>
  <conditionalFormatting sqref="C49">
    <cfRule type="containsText" dxfId="189" priority="9" operator="containsText" text="ntitulé">
      <formula>NOT(ISERROR(SEARCH("ntitulé",C49)))</formula>
    </cfRule>
    <cfRule type="containsBlanks" dxfId="188" priority="10">
      <formula>LEN(TRIM(C49))=0</formula>
    </cfRule>
  </conditionalFormatting>
  <conditionalFormatting sqref="C65">
    <cfRule type="containsText" dxfId="187" priority="7" operator="containsText" text="ntitulé">
      <formula>NOT(ISERROR(SEARCH("ntitulé",C65)))</formula>
    </cfRule>
    <cfRule type="containsBlanks" dxfId="186" priority="8">
      <formula>LEN(TRIM(C65))=0</formula>
    </cfRule>
  </conditionalFormatting>
  <conditionalFormatting sqref="C81">
    <cfRule type="containsText" dxfId="185" priority="5" operator="containsText" text="ntitulé">
      <formula>NOT(ISERROR(SEARCH("ntitulé",C81)))</formula>
    </cfRule>
    <cfRule type="containsBlanks" dxfId="184" priority="6">
      <formula>LEN(TRIM(C81))=0</formula>
    </cfRule>
  </conditionalFormatting>
  <conditionalFormatting sqref="O65 O49 O33 L65 L49 L33 I65 I49 I33 F65 F49 F33">
    <cfRule type="containsText" dxfId="183" priority="3" operator="containsText" text="ntitulé">
      <formula>NOT(ISERROR(SEARCH("ntitulé",F33)))</formula>
    </cfRule>
    <cfRule type="containsBlanks" dxfId="182" priority="4">
      <formula>LEN(TRIM(F33))=0</formula>
    </cfRule>
  </conditionalFormatting>
  <conditionalFormatting sqref="O81 L81 I81 F81">
    <cfRule type="containsText" dxfId="181" priority="1" operator="containsText" text="ntitulé">
      <formula>NOT(ISERROR(SEARCH("ntitulé",F81)))</formula>
    </cfRule>
    <cfRule type="containsBlanks" dxfId="180" priority="2">
      <formula>LEN(TRIM(F81))=0</formula>
    </cfRule>
  </conditionalFormatting>
  <pageMargins left="0.7" right="0.7" top="0.75" bottom="0.75" header="0.3" footer="0.3"/>
  <pageSetup paperSize="8" scale="68" orientation="landscape" verticalDpi="300" r:id="rId1"/>
  <rowBreaks count="1" manualBreakCount="1">
    <brk id="52" max="16" man="1"/>
  </rowBreaks>
  <colBreaks count="1" manualBreakCount="1">
    <brk id="17"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4.9989318521683403E-2"/>
  </sheetPr>
  <dimension ref="A3:G90"/>
  <sheetViews>
    <sheetView showGridLines="0" zoomScaleNormal="100" workbookViewId="0">
      <selection activeCell="A3" sqref="A3:G3"/>
    </sheetView>
  </sheetViews>
  <sheetFormatPr baseColWidth="10" defaultColWidth="8.85546875" defaultRowHeight="15" x14ac:dyDescent="0.3"/>
  <cols>
    <col min="1" max="1" width="38.28515625" style="1" bestFit="1" customWidth="1"/>
    <col min="2" max="2" width="15.85546875" style="1" customWidth="1"/>
    <col min="3" max="7" width="16.5703125" style="1" customWidth="1"/>
    <col min="8" max="16384" width="8.85546875" style="1"/>
  </cols>
  <sheetData>
    <row r="3" spans="1:7" ht="21" x14ac:dyDescent="0.3">
      <c r="A3" s="606" t="str">
        <f>TAB00!B66&amp;" : "&amp;TAB00!C66</f>
        <v>TAB7 : Synthèse des simulations pour un client-type de chaque niveau de tension</v>
      </c>
      <c r="B3" s="606"/>
      <c r="C3" s="606"/>
      <c r="D3" s="606"/>
      <c r="E3" s="606"/>
      <c r="F3" s="606"/>
      <c r="G3" s="606"/>
    </row>
    <row r="5" spans="1:7" x14ac:dyDescent="0.3">
      <c r="A5" s="607" t="s">
        <v>481</v>
      </c>
      <c r="B5" s="607"/>
      <c r="C5" s="8">
        <v>2024</v>
      </c>
      <c r="D5" s="8">
        <v>2025</v>
      </c>
      <c r="E5" s="439">
        <v>2026</v>
      </c>
      <c r="F5" s="439">
        <v>2027</v>
      </c>
      <c r="G5" s="439">
        <v>2028</v>
      </c>
    </row>
    <row r="6" spans="1:7" s="4" customFormat="1" ht="13.5" x14ac:dyDescent="0.3">
      <c r="A6" s="139" t="s">
        <v>185</v>
      </c>
      <c r="B6" s="139" t="s">
        <v>40</v>
      </c>
      <c r="C6" s="144">
        <f>SUM(C7:C11)</f>
        <v>0</v>
      </c>
      <c r="D6" s="144">
        <f>SUM(D7:D11)</f>
        <v>0</v>
      </c>
      <c r="E6" s="144">
        <f>SUM(E7:E11)</f>
        <v>0</v>
      </c>
      <c r="F6" s="144">
        <f>SUM(F7:F11)</f>
        <v>0</v>
      </c>
      <c r="G6" s="24">
        <f>SUM(G7:G11)</f>
        <v>0</v>
      </c>
    </row>
    <row r="7" spans="1:7" x14ac:dyDescent="0.3">
      <c r="A7" s="65" t="s">
        <v>28</v>
      </c>
      <c r="B7" s="65"/>
      <c r="C7" s="137">
        <f>'TAB7.1'!D16</f>
        <v>0</v>
      </c>
      <c r="D7" s="137">
        <f>'TAB7.1'!C41</f>
        <v>0</v>
      </c>
      <c r="E7" s="137">
        <f>'TAB7.1'!D66</f>
        <v>0</v>
      </c>
      <c r="F7" s="137">
        <f>'TAB7.1'!D91</f>
        <v>0</v>
      </c>
      <c r="G7" s="137">
        <f>'TAB7.1'!D116</f>
        <v>0</v>
      </c>
    </row>
    <row r="8" spans="1:7" x14ac:dyDescent="0.3">
      <c r="A8" s="65" t="s">
        <v>539</v>
      </c>
      <c r="B8" s="65"/>
      <c r="C8" s="137">
        <f>'TAB7.1'!D25</f>
        <v>0</v>
      </c>
      <c r="D8" s="137">
        <f>'TAB7.1'!C50</f>
        <v>0</v>
      </c>
      <c r="E8" s="137">
        <f>'TAB7.1'!D75</f>
        <v>0</v>
      </c>
      <c r="F8" s="137">
        <f>'TAB7.1'!D100</f>
        <v>0</v>
      </c>
      <c r="G8" s="137">
        <f>'TAB7.1'!D125</f>
        <v>0</v>
      </c>
    </row>
    <row r="9" spans="1:7" x14ac:dyDescent="0.3">
      <c r="A9" s="65" t="s">
        <v>18</v>
      </c>
      <c r="B9" s="65"/>
      <c r="C9" s="137">
        <f>'TAB7.1'!D26</f>
        <v>0</v>
      </c>
      <c r="D9" s="137">
        <f>'TAB7.1'!C51</f>
        <v>0</v>
      </c>
      <c r="E9" s="137">
        <f>'TAB7.1'!D76</f>
        <v>0</v>
      </c>
      <c r="F9" s="137">
        <f>'TAB7.1'!D101</f>
        <v>0</v>
      </c>
      <c r="G9" s="137">
        <f>'TAB7.1'!D126</f>
        <v>0</v>
      </c>
    </row>
    <row r="10" spans="1:7" s="129" customFormat="1" x14ac:dyDescent="0.3">
      <c r="A10" s="266" t="s">
        <v>21</v>
      </c>
      <c r="B10" s="266"/>
      <c r="C10" s="267">
        <f>'TAB7.1'!D30</f>
        <v>0</v>
      </c>
      <c r="D10" s="267">
        <f>'TAB7.1'!C55</f>
        <v>0</v>
      </c>
      <c r="E10" s="267">
        <f>'TAB7.1'!D80</f>
        <v>0</v>
      </c>
      <c r="F10" s="267">
        <f>'TAB7.1'!D105</f>
        <v>0</v>
      </c>
      <c r="G10" s="267">
        <f>'TAB7.1'!D130</f>
        <v>0</v>
      </c>
    </row>
    <row r="11" spans="1:7" x14ac:dyDescent="0.3">
      <c r="A11" s="65" t="s">
        <v>17</v>
      </c>
      <c r="B11" s="65"/>
      <c r="C11" s="137">
        <f>'TAB7.1'!D31</f>
        <v>0</v>
      </c>
      <c r="D11" s="137">
        <f>'TAB7.1'!C56</f>
        <v>0</v>
      </c>
      <c r="E11" s="137">
        <f>'TAB7.1'!D81</f>
        <v>0</v>
      </c>
      <c r="F11" s="137">
        <f>'TAB7.1'!D106</f>
        <v>0</v>
      </c>
      <c r="G11" s="137">
        <f>'TAB7.1'!D131</f>
        <v>0</v>
      </c>
    </row>
    <row r="12" spans="1:7" x14ac:dyDescent="0.3">
      <c r="A12" s="65" t="s">
        <v>456</v>
      </c>
      <c r="B12" s="65"/>
      <c r="C12" s="145">
        <f>IFERROR((C6-'TAB7.1'!D36)/'TAB7.1'!D36,0)</f>
        <v>0</v>
      </c>
      <c r="D12" s="145">
        <f>IFERROR((D6-C6)/C6,0)</f>
        <v>0</v>
      </c>
      <c r="E12" s="145">
        <f>IFERROR((E6-D6)/D6,0)</f>
        <v>0</v>
      </c>
      <c r="F12" s="145">
        <f>IFERROR((F6-E6)/E6,0)</f>
        <v>0</v>
      </c>
      <c r="G12" s="145">
        <f>IFERROR((G6-F6)/F6,0)</f>
        <v>0</v>
      </c>
    </row>
    <row r="31" spans="1:7" x14ac:dyDescent="0.3">
      <c r="A31" s="607" t="s">
        <v>481</v>
      </c>
      <c r="B31" s="607"/>
      <c r="C31" s="439">
        <v>2024</v>
      </c>
      <c r="D31" s="439">
        <v>2025</v>
      </c>
      <c r="E31" s="439">
        <v>2026</v>
      </c>
      <c r="F31" s="439">
        <v>2027</v>
      </c>
      <c r="G31" s="439">
        <v>2028</v>
      </c>
    </row>
    <row r="32" spans="1:7" s="4" customFormat="1" ht="13.5" x14ac:dyDescent="0.3">
      <c r="A32" s="139" t="s">
        <v>192</v>
      </c>
      <c r="B32" s="139" t="s">
        <v>6</v>
      </c>
      <c r="C32" s="144">
        <f>SUM(C33:C37)</f>
        <v>0</v>
      </c>
      <c r="D32" s="144">
        <f>SUM(D33:D37)</f>
        <v>0</v>
      </c>
      <c r="E32" s="144">
        <f>SUM(E33:E37)</f>
        <v>0</v>
      </c>
      <c r="F32" s="144">
        <f>SUM(F33:F37)</f>
        <v>0</v>
      </c>
      <c r="G32" s="24">
        <f>SUM(G33:G37)</f>
        <v>0</v>
      </c>
    </row>
    <row r="33" spans="1:7" x14ac:dyDescent="0.3">
      <c r="A33" s="65" t="s">
        <v>28</v>
      </c>
      <c r="B33" s="65"/>
      <c r="C33" s="137">
        <f>'TAB7.2'!G16</f>
        <v>0</v>
      </c>
      <c r="D33" s="137">
        <f>'TAB7.2'!G41</f>
        <v>0</v>
      </c>
      <c r="E33" s="137">
        <f>'TAB7.2'!G66</f>
        <v>0</v>
      </c>
      <c r="F33" s="137">
        <f>'TAB7.2'!G91</f>
        <v>0</v>
      </c>
      <c r="G33" s="137">
        <f>'TAB7.2'!G116</f>
        <v>0</v>
      </c>
    </row>
    <row r="34" spans="1:7" x14ac:dyDescent="0.3">
      <c r="A34" s="65" t="s">
        <v>539</v>
      </c>
      <c r="B34" s="65"/>
      <c r="C34" s="137">
        <f>'TAB7.2'!G25</f>
        <v>0</v>
      </c>
      <c r="D34" s="137">
        <f>'TAB7.2'!G50</f>
        <v>0</v>
      </c>
      <c r="E34" s="137">
        <f>'TAB7.2'!G75</f>
        <v>0</v>
      </c>
      <c r="F34" s="137">
        <f>'TAB7.2'!G100</f>
        <v>0</v>
      </c>
      <c r="G34" s="137">
        <f>'TAB7.2'!G125</f>
        <v>0</v>
      </c>
    </row>
    <row r="35" spans="1:7" x14ac:dyDescent="0.3">
      <c r="A35" s="65" t="s">
        <v>18</v>
      </c>
      <c r="B35" s="65"/>
      <c r="C35" s="137">
        <f>'TAB7.2'!G26</f>
        <v>0</v>
      </c>
      <c r="D35" s="137">
        <f>'TAB7.2'!G51</f>
        <v>0</v>
      </c>
      <c r="E35" s="137">
        <f>'TAB7.2'!G76</f>
        <v>0</v>
      </c>
      <c r="F35" s="137">
        <f>'TAB7.2'!G101</f>
        <v>0</v>
      </c>
      <c r="G35" s="137">
        <f>'TAB7.2'!G126</f>
        <v>0</v>
      </c>
    </row>
    <row r="36" spans="1:7" x14ac:dyDescent="0.3">
      <c r="A36" s="65" t="s">
        <v>21</v>
      </c>
      <c r="B36" s="65"/>
      <c r="C36" s="137">
        <f>'TAB7.2'!G30</f>
        <v>0</v>
      </c>
      <c r="D36" s="137">
        <f>'TAB7.2'!G55</f>
        <v>0</v>
      </c>
      <c r="E36" s="137">
        <f>'TAB7.2'!G80</f>
        <v>0</v>
      </c>
      <c r="F36" s="137">
        <f>'TAB7.2'!G105</f>
        <v>0</v>
      </c>
      <c r="G36" s="137">
        <f>'TAB7.2'!G130</f>
        <v>0</v>
      </c>
    </row>
    <row r="37" spans="1:7" x14ac:dyDescent="0.3">
      <c r="A37" s="65" t="s">
        <v>17</v>
      </c>
      <c r="B37" s="65"/>
      <c r="C37" s="137">
        <f>'TAB7.2'!G31</f>
        <v>0</v>
      </c>
      <c r="D37" s="137">
        <f>'TAB7.2'!G56</f>
        <v>0</v>
      </c>
      <c r="E37" s="137">
        <f>'TAB7.2'!G81</f>
        <v>0</v>
      </c>
      <c r="F37" s="137">
        <f>'TAB7.2'!G106</f>
        <v>0</v>
      </c>
      <c r="G37" s="137">
        <f>'TAB7.2'!G131</f>
        <v>0</v>
      </c>
    </row>
    <row r="38" spans="1:7" x14ac:dyDescent="0.3">
      <c r="A38" s="65" t="s">
        <v>456</v>
      </c>
      <c r="B38" s="65"/>
      <c r="C38" s="145">
        <f>IFERROR((C32-'TAB7.2'!G36)/'TAB7.2'!G36,0)</f>
        <v>0</v>
      </c>
      <c r="D38" s="145">
        <f>IFERROR((D32-C32)/C32,0)</f>
        <v>0</v>
      </c>
      <c r="E38" s="145">
        <f>IFERROR((E32-D32)/D32,0)</f>
        <v>0</v>
      </c>
      <c r="F38" s="145">
        <f>IFERROR((F32-E32)/E32,0)</f>
        <v>0</v>
      </c>
      <c r="G38" s="145">
        <f>IFERROR((G32-F32)/F32,0)</f>
        <v>0</v>
      </c>
    </row>
    <row r="57" spans="1:7" x14ac:dyDescent="0.3">
      <c r="A57" s="607" t="s">
        <v>481</v>
      </c>
      <c r="B57" s="607"/>
      <c r="C57" s="439">
        <v>2024</v>
      </c>
      <c r="D57" s="439">
        <v>2025</v>
      </c>
      <c r="E57" s="439">
        <v>2026</v>
      </c>
      <c r="F57" s="439">
        <v>2027</v>
      </c>
      <c r="G57" s="439">
        <v>2028</v>
      </c>
    </row>
    <row r="58" spans="1:7" x14ac:dyDescent="0.3">
      <c r="A58" s="139" t="str">
        <f>'TAB7.3'!C5</f>
        <v>Ib(a)'</v>
      </c>
      <c r="B58" s="139" t="s">
        <v>41</v>
      </c>
      <c r="C58" s="144">
        <f>SUM(C59:C63)</f>
        <v>0</v>
      </c>
      <c r="D58" s="144">
        <f>SUM(D59:D63)</f>
        <v>0</v>
      </c>
      <c r="E58" s="144">
        <f>SUM(E59:E63)</f>
        <v>0</v>
      </c>
      <c r="F58" s="144">
        <f>SUM(F59:F63)</f>
        <v>0</v>
      </c>
      <c r="G58" s="24">
        <f>SUM(G59:G63)</f>
        <v>0</v>
      </c>
    </row>
    <row r="59" spans="1:7" x14ac:dyDescent="0.3">
      <c r="A59" s="65" t="s">
        <v>28</v>
      </c>
      <c r="B59" s="65"/>
      <c r="C59" s="137">
        <f>'TAB7.3'!C16</f>
        <v>0</v>
      </c>
      <c r="D59" s="137">
        <f>'TAB7.3'!C41</f>
        <v>0</v>
      </c>
      <c r="E59" s="137">
        <f>'TAB7.3'!C66</f>
        <v>0</v>
      </c>
      <c r="F59" s="137">
        <f>'TAB7.3'!C91</f>
        <v>0</v>
      </c>
      <c r="G59" s="137">
        <f>'TAB7.3'!C116</f>
        <v>0</v>
      </c>
    </row>
    <row r="60" spans="1:7" x14ac:dyDescent="0.3">
      <c r="A60" s="65" t="s">
        <v>539</v>
      </c>
      <c r="B60" s="65"/>
      <c r="C60" s="137">
        <f>'TAB7.3'!C25</f>
        <v>0</v>
      </c>
      <c r="D60" s="137">
        <f>'TAB7.3'!C50</f>
        <v>0</v>
      </c>
      <c r="E60" s="137">
        <f>'TAB7.3'!C75</f>
        <v>0</v>
      </c>
      <c r="F60" s="137">
        <f>'TAB7.3'!C100</f>
        <v>0</v>
      </c>
      <c r="G60" s="137">
        <f>'TAB7.3'!C125</f>
        <v>0</v>
      </c>
    </row>
    <row r="61" spans="1:7" x14ac:dyDescent="0.3">
      <c r="A61" s="65" t="s">
        <v>18</v>
      </c>
      <c r="B61" s="65"/>
      <c r="C61" s="137">
        <f>'TAB7.3'!C26</f>
        <v>0</v>
      </c>
      <c r="D61" s="137">
        <f>'TAB7.3'!C51</f>
        <v>0</v>
      </c>
      <c r="E61" s="137">
        <f>'TAB7.3'!C76</f>
        <v>0</v>
      </c>
      <c r="F61" s="137">
        <f>'TAB7.3'!C101</f>
        <v>0</v>
      </c>
      <c r="G61" s="137">
        <f>'TAB7.3'!C126</f>
        <v>0</v>
      </c>
    </row>
    <row r="62" spans="1:7" x14ac:dyDescent="0.3">
      <c r="A62" s="65" t="s">
        <v>21</v>
      </c>
      <c r="B62" s="65"/>
      <c r="C62" s="137">
        <f>'TAB7.3'!C30</f>
        <v>0</v>
      </c>
      <c r="D62" s="137">
        <f>'TAB7.3'!C55</f>
        <v>0</v>
      </c>
      <c r="E62" s="137">
        <f>'TAB7.3'!C80</f>
        <v>0</v>
      </c>
      <c r="F62" s="137">
        <f>'TAB7.3'!C105</f>
        <v>0</v>
      </c>
      <c r="G62" s="137">
        <f>'TAB7.3'!C130</f>
        <v>0</v>
      </c>
    </row>
    <row r="63" spans="1:7" x14ac:dyDescent="0.3">
      <c r="A63" s="65" t="s">
        <v>17</v>
      </c>
      <c r="B63" s="65"/>
      <c r="C63" s="137">
        <f>'TAB7.3'!C31</f>
        <v>0</v>
      </c>
      <c r="D63" s="137">
        <f>'TAB7.3'!C56</f>
        <v>0</v>
      </c>
      <c r="E63" s="137">
        <f>'TAB7.3'!C81</f>
        <v>0</v>
      </c>
      <c r="F63" s="137">
        <f>'TAB7.3'!C106</f>
        <v>0</v>
      </c>
      <c r="G63" s="137">
        <f>'TAB7.3'!C131</f>
        <v>0</v>
      </c>
    </row>
    <row r="64" spans="1:7" x14ac:dyDescent="0.3">
      <c r="A64" s="65" t="s">
        <v>456</v>
      </c>
      <c r="B64" s="65"/>
      <c r="C64" s="145">
        <f>IFERROR((C58-'TAB7.3'!C36)/'TAB7.3'!C36,0)</f>
        <v>0</v>
      </c>
      <c r="D64" s="145">
        <f>IFERROR((D58-C58)/C58,0)</f>
        <v>0</v>
      </c>
      <c r="E64" s="145">
        <f>IFERROR((E58-D58)/D58,0)</f>
        <v>0</v>
      </c>
      <c r="F64" s="145">
        <f>IFERROR((F58-E58)/E58,0)</f>
        <v>0</v>
      </c>
      <c r="G64" s="145">
        <f>IFERROR((G58-F58)/F58,0)</f>
        <v>0</v>
      </c>
    </row>
    <row r="83" spans="1:7" x14ac:dyDescent="0.3">
      <c r="A83" s="607" t="s">
        <v>481</v>
      </c>
      <c r="B83" s="607"/>
      <c r="C83" s="439">
        <v>2024</v>
      </c>
      <c r="D83" s="439">
        <v>2025</v>
      </c>
      <c r="E83" s="439">
        <v>2026</v>
      </c>
      <c r="F83" s="439">
        <v>2027</v>
      </c>
      <c r="G83" s="439">
        <v>2028</v>
      </c>
    </row>
    <row r="84" spans="1:7" x14ac:dyDescent="0.3">
      <c r="A84" s="139" t="s">
        <v>34</v>
      </c>
      <c r="B84" s="139" t="s">
        <v>8</v>
      </c>
      <c r="C84" s="144">
        <f>SUM(C85:C89)</f>
        <v>0</v>
      </c>
      <c r="D84" s="144">
        <f>SUM(D85:D89)</f>
        <v>0</v>
      </c>
      <c r="E84" s="144">
        <f>SUM(E85:E89)</f>
        <v>0</v>
      </c>
      <c r="F84" s="144">
        <f>SUM(F85:F89)</f>
        <v>0</v>
      </c>
      <c r="G84" s="24">
        <f>SUM(G85:G89)</f>
        <v>0</v>
      </c>
    </row>
    <row r="85" spans="1:7" x14ac:dyDescent="0.3">
      <c r="A85" s="65" t="s">
        <v>28</v>
      </c>
      <c r="B85" s="65"/>
      <c r="C85" s="137">
        <f>'TAB7.5'!E20</f>
        <v>0</v>
      </c>
      <c r="D85" s="137">
        <f>'TAB7.5'!E44</f>
        <v>0</v>
      </c>
      <c r="E85" s="137">
        <f>'TAB7.5'!E68</f>
        <v>0</v>
      </c>
      <c r="F85" s="137">
        <f>'TAB7.5'!E93</f>
        <v>0</v>
      </c>
      <c r="G85" s="137">
        <f>'TAB7.5'!E117</f>
        <v>0</v>
      </c>
    </row>
    <row r="86" spans="1:7" x14ac:dyDescent="0.3">
      <c r="A86" s="65" t="s">
        <v>539</v>
      </c>
      <c r="B86" s="65"/>
      <c r="C86" s="137">
        <f>'TAB7.5'!E32</f>
        <v>0</v>
      </c>
      <c r="D86" s="137">
        <f>'TAB7.5'!E56</f>
        <v>0</v>
      </c>
      <c r="E86" s="137">
        <f>'TAB7.5'!E80</f>
        <v>0</v>
      </c>
      <c r="F86" s="137">
        <f>'TAB7.5'!E105</f>
        <v>0</v>
      </c>
      <c r="G86" s="137">
        <f>'TAB7.5'!E129</f>
        <v>0</v>
      </c>
    </row>
    <row r="87" spans="1:7" x14ac:dyDescent="0.3">
      <c r="A87" s="65" t="s">
        <v>18</v>
      </c>
      <c r="B87" s="65"/>
      <c r="C87" s="137">
        <f>'TAB7.5'!E33</f>
        <v>0</v>
      </c>
      <c r="D87" s="137">
        <f>'TAB7.5'!E57</f>
        <v>0</v>
      </c>
      <c r="E87" s="137">
        <f>'TAB7.5'!E81</f>
        <v>0</v>
      </c>
      <c r="F87" s="137">
        <f>'TAB7.5'!E106</f>
        <v>0</v>
      </c>
      <c r="G87" s="137">
        <f>'TAB7.5'!E130</f>
        <v>0</v>
      </c>
    </row>
    <row r="88" spans="1:7" x14ac:dyDescent="0.3">
      <c r="A88" s="65" t="s">
        <v>21</v>
      </c>
      <c r="B88" s="65"/>
      <c r="C88" s="137">
        <f>'TAB7.5'!E37</f>
        <v>0</v>
      </c>
      <c r="D88" s="137">
        <f>'TAB7.5'!E61</f>
        <v>0</v>
      </c>
      <c r="E88" s="137">
        <f>'TAB7.5'!E85</f>
        <v>0</v>
      </c>
      <c r="F88" s="137">
        <f>'TAB7.5'!E110</f>
        <v>0</v>
      </c>
      <c r="G88" s="137">
        <f>'TAB7.5'!E134</f>
        <v>0</v>
      </c>
    </row>
    <row r="89" spans="1:7" x14ac:dyDescent="0.3">
      <c r="A89" s="65" t="s">
        <v>17</v>
      </c>
      <c r="B89" s="65"/>
      <c r="C89" s="137">
        <v>0</v>
      </c>
      <c r="D89" s="137">
        <v>0</v>
      </c>
      <c r="E89" s="137">
        <v>0</v>
      </c>
      <c r="F89" s="137">
        <v>0</v>
      </c>
      <c r="G89" s="137">
        <v>0</v>
      </c>
    </row>
    <row r="90" spans="1:7" x14ac:dyDescent="0.3">
      <c r="A90" s="65" t="s">
        <v>456</v>
      </c>
      <c r="B90" s="65"/>
      <c r="C90" s="145">
        <v>0</v>
      </c>
      <c r="D90" s="145">
        <f>IFERROR((D84-C84)/C84,0)</f>
        <v>0</v>
      </c>
      <c r="E90" s="145">
        <f t="shared" ref="E90:F90" si="0">IFERROR((E84-D84)/D84,0)</f>
        <v>0</v>
      </c>
      <c r="F90" s="145">
        <f t="shared" si="0"/>
        <v>0</v>
      </c>
      <c r="G90" s="145">
        <f>IFERROR((G84-F84)/F84,0)</f>
        <v>0</v>
      </c>
    </row>
  </sheetData>
  <mergeCells count="5">
    <mergeCell ref="A3:G3"/>
    <mergeCell ref="A5:B5"/>
    <mergeCell ref="A31:B31"/>
    <mergeCell ref="A57:B57"/>
    <mergeCell ref="A83:B83"/>
  </mergeCells>
  <pageMargins left="0.7" right="0.7" top="0.75" bottom="0.75" header="0.3" footer="0.3"/>
  <pageSetup paperSize="9" orientation="landscape" verticalDpi="300" r:id="rId1"/>
  <rowBreaks count="3" manualBreakCount="3">
    <brk id="30" max="16383" man="1"/>
    <brk id="56" max="16383" man="1"/>
    <brk id="8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4.9989318521683403E-2"/>
  </sheetPr>
  <dimension ref="A3:K173"/>
  <sheetViews>
    <sheetView showGridLines="0" zoomScaleNormal="100" workbookViewId="0">
      <pane ySplit="13" topLeftCell="A14" activePane="bottomLeft" state="frozen"/>
      <selection activeCell="H91" sqref="H91"/>
      <selection pane="bottomLeft" activeCell="A3" sqref="A3"/>
    </sheetView>
  </sheetViews>
  <sheetFormatPr baseColWidth="10" defaultColWidth="8.85546875" defaultRowHeight="13.5" x14ac:dyDescent="0.3"/>
  <cols>
    <col min="1" max="1" width="51.28515625" style="4" customWidth="1"/>
    <col min="2" max="2" width="15.85546875" style="4" customWidth="1"/>
    <col min="3" max="6" width="16.5703125" style="4" customWidth="1"/>
    <col min="7" max="10" width="15.7109375" style="4" customWidth="1"/>
    <col min="11" max="16384" width="8.85546875" style="4"/>
  </cols>
  <sheetData>
    <row r="3" spans="1:11" ht="29.45" customHeight="1" x14ac:dyDescent="0.3">
      <c r="A3" s="40" t="str">
        <f>TAB00!B67&amp;" : "&amp;TAB00!C67</f>
        <v>TAB7.1 : Simulations des coûts de distribution pour les clients-types - niveau TMT</v>
      </c>
      <c r="B3" s="138"/>
      <c r="C3" s="138"/>
      <c r="D3" s="138"/>
      <c r="E3" s="138"/>
      <c r="F3" s="138"/>
      <c r="G3" s="138"/>
      <c r="H3" s="138"/>
      <c r="I3" s="138"/>
      <c r="J3" s="138"/>
    </row>
    <row r="5" spans="1:11" x14ac:dyDescent="0.3">
      <c r="A5" s="608" t="s">
        <v>481</v>
      </c>
      <c r="B5" s="609"/>
      <c r="C5" s="176" t="s">
        <v>184</v>
      </c>
      <c r="D5" s="452" t="s">
        <v>185</v>
      </c>
      <c r="E5" s="176" t="s">
        <v>186</v>
      </c>
      <c r="F5" s="176" t="s">
        <v>187</v>
      </c>
    </row>
    <row r="6" spans="1:11" s="7" customFormat="1" x14ac:dyDescent="0.3">
      <c r="A6" s="608" t="s">
        <v>482</v>
      </c>
      <c r="B6" s="609"/>
      <c r="C6" s="449" t="s">
        <v>477</v>
      </c>
      <c r="D6" s="453" t="s">
        <v>478</v>
      </c>
      <c r="E6" s="449" t="s">
        <v>479</v>
      </c>
      <c r="F6" s="449" t="s">
        <v>480</v>
      </c>
      <c r="G6" s="449" t="s">
        <v>483</v>
      </c>
      <c r="H6" s="449" t="s">
        <v>484</v>
      </c>
      <c r="I6" s="454" t="s">
        <v>485</v>
      </c>
      <c r="J6" s="449" t="s">
        <v>486</v>
      </c>
    </row>
    <row r="7" spans="1:11" s="7" customFormat="1" x14ac:dyDescent="0.3">
      <c r="A7" s="13" t="s">
        <v>131</v>
      </c>
      <c r="C7" s="9">
        <v>37500000</v>
      </c>
      <c r="D7" s="9">
        <v>25000000</v>
      </c>
      <c r="E7" s="9">
        <v>52500000</v>
      </c>
      <c r="F7" s="140">
        <v>35000000</v>
      </c>
      <c r="G7" s="140">
        <f>G11*0.5</f>
        <v>47500000</v>
      </c>
      <c r="H7" s="140">
        <f t="shared" ref="H7:J7" si="0">H11*0.5</f>
        <v>14000000</v>
      </c>
      <c r="I7" s="140">
        <f t="shared" si="0"/>
        <v>6500000</v>
      </c>
      <c r="J7" s="140">
        <f t="shared" si="0"/>
        <v>250000</v>
      </c>
    </row>
    <row r="8" spans="1:11" x14ac:dyDescent="0.3">
      <c r="A8" s="13" t="s">
        <v>23</v>
      </c>
      <c r="B8" s="7"/>
      <c r="C8" s="9">
        <v>12500000</v>
      </c>
      <c r="D8" s="9">
        <v>25000000</v>
      </c>
      <c r="E8" s="9">
        <v>17500000</v>
      </c>
      <c r="F8" s="140">
        <v>35000000</v>
      </c>
      <c r="G8" s="140">
        <f>G7</f>
        <v>47500000</v>
      </c>
      <c r="H8" s="140">
        <f t="shared" ref="H8:J8" si="1">H7</f>
        <v>14000000</v>
      </c>
      <c r="I8" s="140">
        <f t="shared" si="1"/>
        <v>6500000</v>
      </c>
      <c r="J8" s="140">
        <f t="shared" si="1"/>
        <v>250000</v>
      </c>
    </row>
    <row r="9" spans="1:11" x14ac:dyDescent="0.3">
      <c r="A9" s="13" t="s">
        <v>24</v>
      </c>
      <c r="B9" s="7"/>
      <c r="C9" s="9">
        <v>0</v>
      </c>
      <c r="D9" s="9">
        <v>0</v>
      </c>
      <c r="E9" s="9">
        <v>0</v>
      </c>
      <c r="F9" s="137">
        <v>0</v>
      </c>
      <c r="G9" s="137">
        <v>0</v>
      </c>
      <c r="H9" s="137">
        <v>0</v>
      </c>
      <c r="I9" s="137">
        <v>0</v>
      </c>
      <c r="J9" s="137">
        <v>0</v>
      </c>
    </row>
    <row r="10" spans="1:11" s="265" customFormat="1" x14ac:dyDescent="0.3">
      <c r="A10" s="262" t="s">
        <v>25</v>
      </c>
      <c r="B10" s="263"/>
      <c r="C10" s="264">
        <v>12500000</v>
      </c>
      <c r="D10" s="264">
        <v>25000000</v>
      </c>
      <c r="E10" s="264">
        <v>17500000</v>
      </c>
      <c r="F10" s="268">
        <v>35000000</v>
      </c>
      <c r="G10" s="268">
        <f>G8</f>
        <v>47500000</v>
      </c>
      <c r="H10" s="268">
        <f t="shared" ref="H10:J10" si="2">H8</f>
        <v>14000000</v>
      </c>
      <c r="I10" s="268">
        <f t="shared" si="2"/>
        <v>6500000</v>
      </c>
      <c r="J10" s="268">
        <f t="shared" si="2"/>
        <v>250000</v>
      </c>
    </row>
    <row r="11" spans="1:11" x14ac:dyDescent="0.3">
      <c r="A11" s="13" t="s">
        <v>26</v>
      </c>
      <c r="B11" s="7"/>
      <c r="C11" s="9">
        <v>50000000</v>
      </c>
      <c r="D11" s="9">
        <v>50000000</v>
      </c>
      <c r="E11" s="9">
        <v>70000000</v>
      </c>
      <c r="F11" s="9">
        <v>70000000</v>
      </c>
      <c r="G11" s="9">
        <v>95000000</v>
      </c>
      <c r="H11" s="9">
        <v>28000000</v>
      </c>
      <c r="I11" s="9">
        <v>13000000</v>
      </c>
      <c r="J11" s="9">
        <v>500000</v>
      </c>
    </row>
    <row r="12" spans="1:11" x14ac:dyDescent="0.3">
      <c r="A12" s="13" t="s">
        <v>205</v>
      </c>
      <c r="B12" s="7"/>
      <c r="C12" s="9">
        <v>9800</v>
      </c>
      <c r="D12" s="9">
        <v>9800</v>
      </c>
      <c r="E12" s="9">
        <v>13719.624333333333</v>
      </c>
      <c r="F12" s="9">
        <v>13719.624333333333</v>
      </c>
      <c r="G12" s="9">
        <v>14000</v>
      </c>
      <c r="H12" s="9">
        <v>7300</v>
      </c>
      <c r="I12" s="9">
        <v>3400</v>
      </c>
      <c r="J12" s="9">
        <v>500</v>
      </c>
    </row>
    <row r="13" spans="1:11" ht="14.25" thickBot="1" x14ac:dyDescent="0.35">
      <c r="A13" s="445" t="s">
        <v>27</v>
      </c>
      <c r="B13" s="446"/>
      <c r="C13" s="447">
        <v>0</v>
      </c>
      <c r="D13" s="447">
        <v>0</v>
      </c>
      <c r="E13" s="447">
        <v>0</v>
      </c>
      <c r="F13" s="444">
        <v>0</v>
      </c>
      <c r="G13" s="444">
        <v>0</v>
      </c>
      <c r="H13" s="444">
        <v>0</v>
      </c>
      <c r="I13" s="444">
        <v>0</v>
      </c>
      <c r="J13" s="444">
        <v>0</v>
      </c>
    </row>
    <row r="14" spans="1:11" s="65" customFormat="1" ht="15.75" thickTop="1" x14ac:dyDescent="0.3">
      <c r="A14" s="497" t="s">
        <v>345</v>
      </c>
      <c r="B14" s="498" t="s">
        <v>345</v>
      </c>
      <c r="C14" s="498" t="s">
        <v>345</v>
      </c>
      <c r="D14" s="498" t="s">
        <v>345</v>
      </c>
      <c r="E14" s="498" t="s">
        <v>345</v>
      </c>
      <c r="F14" s="498" t="s">
        <v>345</v>
      </c>
      <c r="G14" s="498" t="s">
        <v>345</v>
      </c>
      <c r="H14" s="498" t="s">
        <v>345</v>
      </c>
      <c r="I14" s="498" t="s">
        <v>345</v>
      </c>
      <c r="J14" s="498" t="s">
        <v>345</v>
      </c>
      <c r="K14" s="4"/>
    </row>
    <row r="15" spans="1:11" s="11" customFormat="1" ht="27" x14ac:dyDescent="0.3">
      <c r="B15" s="203" t="s">
        <v>29</v>
      </c>
      <c r="C15" s="203" t="str">
        <f>"Coût annuel estimé      "&amp;C$5</f>
        <v>Coût annuel estimé      Ie1'</v>
      </c>
      <c r="D15" s="203" t="str">
        <f>"Coût annuel estimé      "&amp;D$5</f>
        <v>Coût annuel estimé      Ie2'</v>
      </c>
      <c r="E15" s="203" t="str">
        <f>"Coût annuel estimé      "&amp;E$5</f>
        <v>Coût annuel estimé      If1'</v>
      </c>
      <c r="F15" s="203" t="str">
        <f>"Coût annuel estimé      "&amp;F$5</f>
        <v>Coût annuel estimé      If2'</v>
      </c>
      <c r="G15" s="448" t="str">
        <f>"Coût annuel estimé      "&amp;G$6</f>
        <v>Coût annuel estimé      TMT5</v>
      </c>
      <c r="H15" s="448" t="str">
        <f t="shared" ref="H15:J15" si="3">"Coût annuel estimé      "&amp;H$6</f>
        <v>Coût annuel estimé      TMT6</v>
      </c>
      <c r="I15" s="448" t="str">
        <f t="shared" si="3"/>
        <v>Coût annuel estimé      TMT7</v>
      </c>
      <c r="J15" s="448" t="str">
        <f t="shared" si="3"/>
        <v>Coût annuel estimé      TMT8</v>
      </c>
    </row>
    <row r="16" spans="1:11" s="1" customFormat="1" ht="15" x14ac:dyDescent="0.3">
      <c r="A16" s="214" t="s">
        <v>11</v>
      </c>
      <c r="B16" s="137"/>
      <c r="C16" s="187">
        <f>SUM(C17,C21:C22)</f>
        <v>0</v>
      </c>
      <c r="D16" s="187">
        <f t="shared" ref="D16:F16" si="4">SUM(D17,D21:D22)</f>
        <v>0</v>
      </c>
      <c r="E16" s="187">
        <f t="shared" si="4"/>
        <v>0</v>
      </c>
      <c r="F16" s="187">
        <f t="shared" si="4"/>
        <v>0</v>
      </c>
      <c r="G16" s="187">
        <f t="shared" ref="G16:J16" si="5">SUM(G17,G21:G22)</f>
        <v>0</v>
      </c>
      <c r="H16" s="187">
        <f t="shared" si="5"/>
        <v>0</v>
      </c>
      <c r="I16" s="187">
        <f t="shared" si="5"/>
        <v>0</v>
      </c>
      <c r="J16" s="187">
        <f t="shared" si="5"/>
        <v>0</v>
      </c>
    </row>
    <row r="17" spans="1:10" s="1" customFormat="1" ht="15" x14ac:dyDescent="0.3">
      <c r="A17" s="59" t="s">
        <v>12</v>
      </c>
      <c r="B17" s="137"/>
      <c r="C17" s="187">
        <f>C18</f>
        <v>0</v>
      </c>
      <c r="D17" s="187">
        <f t="shared" ref="D17:J17" si="6">D18</f>
        <v>0</v>
      </c>
      <c r="E17" s="187">
        <f t="shared" si="6"/>
        <v>0</v>
      </c>
      <c r="F17" s="187">
        <f t="shared" si="6"/>
        <v>0</v>
      </c>
      <c r="G17" s="187">
        <f t="shared" si="6"/>
        <v>0</v>
      </c>
      <c r="H17" s="187">
        <f t="shared" si="6"/>
        <v>0</v>
      </c>
      <c r="I17" s="187">
        <f t="shared" si="6"/>
        <v>0</v>
      </c>
      <c r="J17" s="187">
        <f t="shared" si="6"/>
        <v>0</v>
      </c>
    </row>
    <row r="18" spans="1:10" s="1" customFormat="1" ht="15" x14ac:dyDescent="0.3">
      <c r="A18" s="60" t="s">
        <v>13</v>
      </c>
      <c r="B18" s="137"/>
      <c r="C18" s="187">
        <f>SUM(C19:C20)</f>
        <v>0</v>
      </c>
      <c r="D18" s="187">
        <f t="shared" ref="D18:F18" si="7">SUM(D19:D20)</f>
        <v>0</v>
      </c>
      <c r="E18" s="187">
        <f t="shared" si="7"/>
        <v>0</v>
      </c>
      <c r="F18" s="187">
        <f t="shared" si="7"/>
        <v>0</v>
      </c>
      <c r="G18" s="187">
        <f t="shared" ref="G18:J18" si="8">SUM(G19:G20)</f>
        <v>0</v>
      </c>
      <c r="H18" s="187">
        <f t="shared" si="8"/>
        <v>0</v>
      </c>
      <c r="I18" s="187">
        <f t="shared" si="8"/>
        <v>0</v>
      </c>
      <c r="J18" s="187">
        <f t="shared" si="8"/>
        <v>0</v>
      </c>
    </row>
    <row r="19" spans="1:10" s="1" customFormat="1" ht="15" x14ac:dyDescent="0.3">
      <c r="A19" s="215" t="s">
        <v>202</v>
      </c>
      <c r="B19" s="220">
        <f>'TAB4.1.2'!D$10</f>
        <v>0</v>
      </c>
      <c r="C19" s="187">
        <f>$B19*C$12*12</f>
        <v>0</v>
      </c>
      <c r="D19" s="187">
        <f t="shared" ref="D19:J20" si="9">$B19*D$12*12</f>
        <v>0</v>
      </c>
      <c r="E19" s="187">
        <f t="shared" si="9"/>
        <v>0</v>
      </c>
      <c r="F19" s="187">
        <f t="shared" si="9"/>
        <v>0</v>
      </c>
      <c r="G19" s="187">
        <f t="shared" si="9"/>
        <v>0</v>
      </c>
      <c r="H19" s="187">
        <f t="shared" si="9"/>
        <v>0</v>
      </c>
      <c r="I19" s="187">
        <f t="shared" si="9"/>
        <v>0</v>
      </c>
      <c r="J19" s="187">
        <f t="shared" si="9"/>
        <v>0</v>
      </c>
    </row>
    <row r="20" spans="1:10" s="1" customFormat="1" ht="15" x14ac:dyDescent="0.3">
      <c r="A20" s="215" t="s">
        <v>203</v>
      </c>
      <c r="B20" s="220">
        <f>'TAB4.1.2'!D$11</f>
        <v>0</v>
      </c>
      <c r="C20" s="187">
        <f>$B20*C$12*12</f>
        <v>0</v>
      </c>
      <c r="D20" s="187">
        <f t="shared" si="9"/>
        <v>0</v>
      </c>
      <c r="E20" s="187">
        <f t="shared" si="9"/>
        <v>0</v>
      </c>
      <c r="F20" s="187">
        <f t="shared" si="9"/>
        <v>0</v>
      </c>
      <c r="G20" s="187">
        <f t="shared" si="9"/>
        <v>0</v>
      </c>
      <c r="H20" s="187">
        <f t="shared" si="9"/>
        <v>0</v>
      </c>
      <c r="I20" s="187">
        <f t="shared" si="9"/>
        <v>0</v>
      </c>
      <c r="J20" s="187">
        <f t="shared" si="9"/>
        <v>0</v>
      </c>
    </row>
    <row r="21" spans="1:10" s="1" customFormat="1" ht="15" x14ac:dyDescent="0.3">
      <c r="A21" s="59" t="s">
        <v>14</v>
      </c>
      <c r="B21" s="187">
        <f>'TAB4.1.2'!D$17</f>
        <v>0</v>
      </c>
      <c r="C21" s="187">
        <f>$B21</f>
        <v>0</v>
      </c>
      <c r="D21" s="187">
        <f t="shared" ref="D21:J21" si="10">$B21</f>
        <v>0</v>
      </c>
      <c r="E21" s="187">
        <f t="shared" si="10"/>
        <v>0</v>
      </c>
      <c r="F21" s="187">
        <f t="shared" si="10"/>
        <v>0</v>
      </c>
      <c r="G21" s="187">
        <f t="shared" si="10"/>
        <v>0</v>
      </c>
      <c r="H21" s="187">
        <f t="shared" si="10"/>
        <v>0</v>
      </c>
      <c r="I21" s="187">
        <f t="shared" si="10"/>
        <v>0</v>
      </c>
      <c r="J21" s="187">
        <f t="shared" si="10"/>
        <v>0</v>
      </c>
    </row>
    <row r="22" spans="1:10" s="1" customFormat="1" ht="15" x14ac:dyDescent="0.3">
      <c r="A22" s="59" t="s">
        <v>92</v>
      </c>
      <c r="B22" s="137"/>
      <c r="C22" s="187">
        <f>SUM(C23:C24)</f>
        <v>0</v>
      </c>
      <c r="D22" s="187">
        <f t="shared" ref="D22:F22" si="11">SUM(D23:D24)</f>
        <v>0</v>
      </c>
      <c r="E22" s="187">
        <f t="shared" si="11"/>
        <v>0</v>
      </c>
      <c r="F22" s="187">
        <f t="shared" si="11"/>
        <v>0</v>
      </c>
      <c r="G22" s="187">
        <f t="shared" ref="G22:J22" si="12">SUM(G23:G24)</f>
        <v>0</v>
      </c>
      <c r="H22" s="187">
        <f t="shared" si="12"/>
        <v>0</v>
      </c>
      <c r="I22" s="187">
        <f t="shared" si="12"/>
        <v>0</v>
      </c>
      <c r="J22" s="187">
        <f t="shared" si="12"/>
        <v>0</v>
      </c>
    </row>
    <row r="23" spans="1:10" s="1" customFormat="1" ht="15" x14ac:dyDescent="0.3">
      <c r="A23" s="60" t="s">
        <v>87</v>
      </c>
      <c r="B23" s="220">
        <f>'TAB4.1.2'!D$24</f>
        <v>0</v>
      </c>
      <c r="C23" s="187">
        <f>$B23*C$7</f>
        <v>0</v>
      </c>
      <c r="D23" s="187">
        <f t="shared" ref="D23:J23" si="13">$B23*D$7</f>
        <v>0</v>
      </c>
      <c r="E23" s="187">
        <f t="shared" si="13"/>
        <v>0</v>
      </c>
      <c r="F23" s="187">
        <f t="shared" si="13"/>
        <v>0</v>
      </c>
      <c r="G23" s="187">
        <f t="shared" si="13"/>
        <v>0</v>
      </c>
      <c r="H23" s="187">
        <f t="shared" si="13"/>
        <v>0</v>
      </c>
      <c r="I23" s="187">
        <f t="shared" si="13"/>
        <v>0</v>
      </c>
      <c r="J23" s="187">
        <f t="shared" si="13"/>
        <v>0</v>
      </c>
    </row>
    <row r="24" spans="1:10" s="1" customFormat="1" ht="15" x14ac:dyDescent="0.3">
      <c r="A24" s="60" t="s">
        <v>15</v>
      </c>
      <c r="B24" s="220">
        <f>'TAB4.1.2'!D$25</f>
        <v>0</v>
      </c>
      <c r="C24" s="187">
        <f>$B24*C$8</f>
        <v>0</v>
      </c>
      <c r="D24" s="187">
        <f t="shared" ref="D24:J24" si="14">$B24*D$8</f>
        <v>0</v>
      </c>
      <c r="E24" s="187">
        <f t="shared" si="14"/>
        <v>0</v>
      </c>
      <c r="F24" s="187">
        <f t="shared" si="14"/>
        <v>0</v>
      </c>
      <c r="G24" s="187">
        <f t="shared" si="14"/>
        <v>0</v>
      </c>
      <c r="H24" s="187">
        <f t="shared" si="14"/>
        <v>0</v>
      </c>
      <c r="I24" s="187">
        <f t="shared" si="14"/>
        <v>0</v>
      </c>
      <c r="J24" s="187">
        <f t="shared" si="14"/>
        <v>0</v>
      </c>
    </row>
    <row r="25" spans="1:10" s="1" customFormat="1" ht="15" x14ac:dyDescent="0.3">
      <c r="A25" s="214" t="s">
        <v>539</v>
      </c>
      <c r="B25" s="220">
        <f>'TAB4.1.2'!D$27</f>
        <v>0</v>
      </c>
      <c r="C25" s="187">
        <f>$B25*C$11</f>
        <v>0</v>
      </c>
      <c r="D25" s="187">
        <f t="shared" ref="D25:J25" si="15">$B25*D$11</f>
        <v>0</v>
      </c>
      <c r="E25" s="187">
        <f t="shared" si="15"/>
        <v>0</v>
      </c>
      <c r="F25" s="187">
        <f t="shared" si="15"/>
        <v>0</v>
      </c>
      <c r="G25" s="187">
        <f t="shared" si="15"/>
        <v>0</v>
      </c>
      <c r="H25" s="187">
        <f t="shared" si="15"/>
        <v>0</v>
      </c>
      <c r="I25" s="187">
        <f t="shared" si="15"/>
        <v>0</v>
      </c>
      <c r="J25" s="187">
        <f t="shared" si="15"/>
        <v>0</v>
      </c>
    </row>
    <row r="26" spans="1:10" s="1" customFormat="1" ht="15" x14ac:dyDescent="0.3">
      <c r="A26" s="214" t="s">
        <v>89</v>
      </c>
      <c r="B26" s="220"/>
      <c r="C26" s="187">
        <f>SUM(C27:C29)</f>
        <v>0</v>
      </c>
      <c r="D26" s="187">
        <f t="shared" ref="D26:F26" si="16">SUM(D27:D29)</f>
        <v>0</v>
      </c>
      <c r="E26" s="187">
        <f t="shared" si="16"/>
        <v>0</v>
      </c>
      <c r="F26" s="187">
        <f t="shared" si="16"/>
        <v>0</v>
      </c>
      <c r="G26" s="187">
        <f t="shared" ref="G26:J26" si="17">SUM(G27:G29)</f>
        <v>0</v>
      </c>
      <c r="H26" s="187">
        <f t="shared" si="17"/>
        <v>0</v>
      </c>
      <c r="I26" s="187">
        <f t="shared" si="17"/>
        <v>0</v>
      </c>
      <c r="J26" s="187">
        <f t="shared" si="17"/>
        <v>0</v>
      </c>
    </row>
    <row r="27" spans="1:10" s="1" customFormat="1" ht="15" x14ac:dyDescent="0.3">
      <c r="A27" s="59" t="s">
        <v>4</v>
      </c>
      <c r="B27" s="220">
        <f>'TAB4.1.2'!D$29</f>
        <v>0</v>
      </c>
      <c r="C27" s="187">
        <f>$B27*C$11</f>
        <v>0</v>
      </c>
      <c r="D27" s="187">
        <f t="shared" ref="D27:J30" si="18">$B27*D$11</f>
        <v>0</v>
      </c>
      <c r="E27" s="187">
        <f t="shared" si="18"/>
        <v>0</v>
      </c>
      <c r="F27" s="187">
        <f t="shared" si="18"/>
        <v>0</v>
      </c>
      <c r="G27" s="187">
        <f t="shared" si="18"/>
        <v>0</v>
      </c>
      <c r="H27" s="187">
        <f t="shared" si="18"/>
        <v>0</v>
      </c>
      <c r="I27" s="187">
        <f t="shared" si="18"/>
        <v>0</v>
      </c>
      <c r="J27" s="187">
        <f t="shared" si="18"/>
        <v>0</v>
      </c>
    </row>
    <row r="28" spans="1:10" s="1" customFormat="1" ht="15" x14ac:dyDescent="0.3">
      <c r="A28" s="59" t="s">
        <v>104</v>
      </c>
      <c r="B28" s="220">
        <f>'TAB4.1.2'!D$30</f>
        <v>0</v>
      </c>
      <c r="C28" s="187">
        <f>$B28*C$11</f>
        <v>0</v>
      </c>
      <c r="D28" s="187">
        <f t="shared" si="18"/>
        <v>0</v>
      </c>
      <c r="E28" s="187">
        <f t="shared" si="18"/>
        <v>0</v>
      </c>
      <c r="F28" s="187">
        <f t="shared" si="18"/>
        <v>0</v>
      </c>
      <c r="G28" s="187">
        <f t="shared" si="18"/>
        <v>0</v>
      </c>
      <c r="H28" s="187">
        <f t="shared" si="18"/>
        <v>0</v>
      </c>
      <c r="I28" s="187">
        <f t="shared" si="18"/>
        <v>0</v>
      </c>
      <c r="J28" s="187">
        <f t="shared" si="18"/>
        <v>0</v>
      </c>
    </row>
    <row r="29" spans="1:10" s="1" customFormat="1" ht="15" x14ac:dyDescent="0.3">
      <c r="A29" s="59" t="s">
        <v>106</v>
      </c>
      <c r="B29" s="220">
        <f>'TAB4.1.2'!D$31</f>
        <v>0</v>
      </c>
      <c r="C29" s="187">
        <f>$B29*C$11</f>
        <v>0</v>
      </c>
      <c r="D29" s="187">
        <f t="shared" si="18"/>
        <v>0</v>
      </c>
      <c r="E29" s="187">
        <f t="shared" si="18"/>
        <v>0</v>
      </c>
      <c r="F29" s="187">
        <f t="shared" si="18"/>
        <v>0</v>
      </c>
      <c r="G29" s="187">
        <f t="shared" si="18"/>
        <v>0</v>
      </c>
      <c r="H29" s="187">
        <f t="shared" si="18"/>
        <v>0</v>
      </c>
      <c r="I29" s="187">
        <f t="shared" si="18"/>
        <v>0</v>
      </c>
      <c r="J29" s="187">
        <f t="shared" si="18"/>
        <v>0</v>
      </c>
    </row>
    <row r="30" spans="1:10" s="1" customFormat="1" ht="15" x14ac:dyDescent="0.3">
      <c r="A30" s="214" t="s">
        <v>90</v>
      </c>
      <c r="B30" s="220">
        <f>'TAB4.1.2'!D$32</f>
        <v>0</v>
      </c>
      <c r="C30" s="187">
        <f>$B30*C$11</f>
        <v>0</v>
      </c>
      <c r="D30" s="187">
        <f t="shared" si="18"/>
        <v>0</v>
      </c>
      <c r="E30" s="187">
        <f t="shared" si="18"/>
        <v>0</v>
      </c>
      <c r="F30" s="187">
        <f t="shared" si="18"/>
        <v>0</v>
      </c>
      <c r="G30" s="187">
        <f t="shared" si="18"/>
        <v>0</v>
      </c>
      <c r="H30" s="187">
        <f t="shared" si="18"/>
        <v>0</v>
      </c>
      <c r="I30" s="187">
        <f t="shared" si="18"/>
        <v>0</v>
      </c>
      <c r="J30" s="187">
        <f t="shared" si="18"/>
        <v>0</v>
      </c>
    </row>
    <row r="31" spans="1:10" s="1" customFormat="1" ht="15" x14ac:dyDescent="0.3">
      <c r="A31" s="214" t="s">
        <v>91</v>
      </c>
      <c r="B31" s="220">
        <f>'TAB4.1.2'!D$33</f>
        <v>0</v>
      </c>
      <c r="C31" s="187">
        <f>$B31*C$13</f>
        <v>0</v>
      </c>
      <c r="D31" s="187">
        <f t="shared" ref="D31:J31" si="19">$B31*D$13</f>
        <v>0</v>
      </c>
      <c r="E31" s="187">
        <f t="shared" si="19"/>
        <v>0</v>
      </c>
      <c r="F31" s="187">
        <f t="shared" si="19"/>
        <v>0</v>
      </c>
      <c r="G31" s="187">
        <f t="shared" si="19"/>
        <v>0</v>
      </c>
      <c r="H31" s="187">
        <f t="shared" si="19"/>
        <v>0</v>
      </c>
      <c r="I31" s="187">
        <f t="shared" si="19"/>
        <v>0</v>
      </c>
      <c r="J31" s="187">
        <f t="shared" si="19"/>
        <v>0</v>
      </c>
    </row>
    <row r="32" spans="1:10" s="1" customFormat="1" ht="15" x14ac:dyDescent="0.3">
      <c r="A32" s="249" t="s">
        <v>467</v>
      </c>
      <c r="B32" s="213"/>
      <c r="C32" s="183">
        <f>SUM(C16,C25:C26,C30:C31)</f>
        <v>0</v>
      </c>
      <c r="D32" s="183">
        <f t="shared" ref="D32:F32" si="20">SUM(D16,D25:D26,D30:D31)</f>
        <v>0</v>
      </c>
      <c r="E32" s="183">
        <f t="shared" si="20"/>
        <v>0</v>
      </c>
      <c r="F32" s="183">
        <f t="shared" si="20"/>
        <v>0</v>
      </c>
      <c r="G32" s="183">
        <f t="shared" ref="G32:J32" si="21">SUM(G16,G25:G26,G30:G31)</f>
        <v>0</v>
      </c>
      <c r="H32" s="183">
        <f t="shared" si="21"/>
        <v>0</v>
      </c>
      <c r="I32" s="183">
        <f t="shared" si="21"/>
        <v>0</v>
      </c>
      <c r="J32" s="183">
        <f t="shared" si="21"/>
        <v>0</v>
      </c>
    </row>
    <row r="33" spans="1:10" s="1" customFormat="1" ht="15" x14ac:dyDescent="0.3">
      <c r="A33" s="262" t="s">
        <v>239</v>
      </c>
      <c r="C33" s="234">
        <v>1</v>
      </c>
      <c r="D33" s="234">
        <v>1</v>
      </c>
      <c r="E33" s="234">
        <v>1</v>
      </c>
      <c r="F33" s="234">
        <v>1</v>
      </c>
      <c r="G33" s="234">
        <v>1</v>
      </c>
      <c r="H33" s="234">
        <v>1</v>
      </c>
      <c r="I33" s="234">
        <v>1</v>
      </c>
      <c r="J33" s="234">
        <v>1</v>
      </c>
    </row>
    <row r="34" spans="1:10" s="1" customFormat="1" ht="15" x14ac:dyDescent="0.3">
      <c r="A34" s="214" t="s">
        <v>466</v>
      </c>
      <c r="C34" s="441">
        <f t="shared" ref="C34:F34" si="22">SUM(C18*C33,C21:C22)</f>
        <v>0</v>
      </c>
      <c r="D34" s="441">
        <f t="shared" si="22"/>
        <v>0</v>
      </c>
      <c r="E34" s="441">
        <f t="shared" si="22"/>
        <v>0</v>
      </c>
      <c r="F34" s="441">
        <f t="shared" si="22"/>
        <v>0</v>
      </c>
      <c r="G34" s="441">
        <f t="shared" ref="G34:J34" si="23">SUM(G18*G33,G21:G22)</f>
        <v>0</v>
      </c>
      <c r="H34" s="441">
        <f t="shared" si="23"/>
        <v>0</v>
      </c>
      <c r="I34" s="441">
        <f t="shared" si="23"/>
        <v>0</v>
      </c>
      <c r="J34" s="441">
        <f t="shared" si="23"/>
        <v>0</v>
      </c>
    </row>
    <row r="35" spans="1:10" s="1" customFormat="1" ht="15" x14ac:dyDescent="0.3">
      <c r="A35" s="212" t="s">
        <v>19</v>
      </c>
      <c r="B35" s="213"/>
      <c r="C35" s="183">
        <f>SUM(C30:C31,C25:C26,C34)</f>
        <v>0</v>
      </c>
      <c r="D35" s="183">
        <f t="shared" ref="D35:F35" si="24">SUM(D30:D31,D25:D26,D34)</f>
        <v>0</v>
      </c>
      <c r="E35" s="183">
        <f t="shared" si="24"/>
        <v>0</v>
      </c>
      <c r="F35" s="183">
        <f t="shared" si="24"/>
        <v>0</v>
      </c>
      <c r="G35" s="183">
        <f t="shared" ref="G35:J35" si="25">SUM(G30:G31,G25:G26,G34)</f>
        <v>0</v>
      </c>
      <c r="H35" s="183">
        <f t="shared" si="25"/>
        <v>0</v>
      </c>
      <c r="I35" s="183">
        <f t="shared" si="25"/>
        <v>0</v>
      </c>
      <c r="J35" s="183">
        <f t="shared" si="25"/>
        <v>0</v>
      </c>
    </row>
    <row r="36" spans="1:10" s="1" customFormat="1" ht="15" x14ac:dyDescent="0.3">
      <c r="A36" s="25" t="s">
        <v>465</v>
      </c>
      <c r="B36" s="7"/>
      <c r="C36" s="189"/>
      <c r="D36" s="189"/>
      <c r="E36" s="189"/>
      <c r="F36" s="189"/>
      <c r="G36" s="189"/>
      <c r="H36" s="189"/>
      <c r="I36" s="189"/>
      <c r="J36" s="189"/>
    </row>
    <row r="37" spans="1:10" s="1" customFormat="1" ht="15" x14ac:dyDescent="0.3">
      <c r="A37" s="190" t="s">
        <v>355</v>
      </c>
      <c r="B37" s="191"/>
      <c r="C37" s="192">
        <f>C35-C36</f>
        <v>0</v>
      </c>
      <c r="D37" s="192">
        <f t="shared" ref="D37:F37" si="26">D35-D36</f>
        <v>0</v>
      </c>
      <c r="E37" s="192">
        <f t="shared" si="26"/>
        <v>0</v>
      </c>
      <c r="F37" s="192">
        <f t="shared" si="26"/>
        <v>0</v>
      </c>
      <c r="G37" s="192">
        <f t="shared" ref="G37:J37" si="27">G35-G36</f>
        <v>0</v>
      </c>
      <c r="H37" s="192">
        <f t="shared" si="27"/>
        <v>0</v>
      </c>
      <c r="I37" s="192">
        <f t="shared" si="27"/>
        <v>0</v>
      </c>
      <c r="J37" s="192">
        <f t="shared" si="27"/>
        <v>0</v>
      </c>
    </row>
    <row r="38" spans="1:10" s="1" customFormat="1" ht="15.75" thickBot="1" x14ac:dyDescent="0.35">
      <c r="A38" s="141" t="s">
        <v>356</v>
      </c>
      <c r="B38" s="142"/>
      <c r="C38" s="221" t="str">
        <f>IFERROR((C37/C36)," ")</f>
        <v xml:space="preserve"> </v>
      </c>
      <c r="D38" s="221" t="str">
        <f t="shared" ref="D38:F38" si="28">IFERROR((D37/D36)," ")</f>
        <v xml:space="preserve"> </v>
      </c>
      <c r="E38" s="221" t="str">
        <f t="shared" si="28"/>
        <v xml:space="preserve"> </v>
      </c>
      <c r="F38" s="221" t="str">
        <f t="shared" si="28"/>
        <v xml:space="preserve"> </v>
      </c>
      <c r="G38" s="221" t="str">
        <f t="shared" ref="G38:J38" si="29">IFERROR((G37/G36)," ")</f>
        <v xml:space="preserve"> </v>
      </c>
      <c r="H38" s="221" t="str">
        <f t="shared" si="29"/>
        <v xml:space="preserve"> </v>
      </c>
      <c r="I38" s="221" t="str">
        <f t="shared" si="29"/>
        <v xml:space="preserve"> </v>
      </c>
      <c r="J38" s="221" t="str">
        <f t="shared" si="29"/>
        <v xml:space="preserve"> </v>
      </c>
    </row>
    <row r="39" spans="1:10" s="1" customFormat="1" ht="15.75" thickTop="1" x14ac:dyDescent="0.3">
      <c r="A39" s="497" t="s">
        <v>346</v>
      </c>
      <c r="B39" s="498" t="s">
        <v>346</v>
      </c>
      <c r="C39" s="498" t="s">
        <v>346</v>
      </c>
      <c r="D39" s="498" t="s">
        <v>346</v>
      </c>
      <c r="E39" s="498" t="s">
        <v>346</v>
      </c>
      <c r="F39" s="498" t="s">
        <v>346</v>
      </c>
      <c r="G39" s="498" t="s">
        <v>346</v>
      </c>
      <c r="H39" s="498" t="s">
        <v>346</v>
      </c>
      <c r="I39" s="498" t="s">
        <v>346</v>
      </c>
      <c r="J39" s="498" t="s">
        <v>346</v>
      </c>
    </row>
    <row r="40" spans="1:10" s="1" customFormat="1" ht="27" x14ac:dyDescent="0.3">
      <c r="A40" s="11"/>
      <c r="B40" s="203" t="s">
        <v>29</v>
      </c>
      <c r="C40" s="203" t="str">
        <f>"Coût annuel estimé      "&amp;C$5</f>
        <v>Coût annuel estimé      Ie1'</v>
      </c>
      <c r="D40" s="203" t="str">
        <f>"Coût annuel estimé      "&amp;D$5</f>
        <v>Coût annuel estimé      Ie2'</v>
      </c>
      <c r="E40" s="203" t="str">
        <f>"Coût annuel estimé      "&amp;E$5</f>
        <v>Coût annuel estimé      If1'</v>
      </c>
      <c r="F40" s="203" t="str">
        <f>"Coût annuel estimé      "&amp;F$5</f>
        <v>Coût annuel estimé      If2'</v>
      </c>
      <c r="G40" s="448" t="str">
        <f>"Coût annuel estimé      "&amp;G$6</f>
        <v>Coût annuel estimé      TMT5</v>
      </c>
      <c r="H40" s="448" t="str">
        <f t="shared" ref="H40:J40" si="30">"Coût annuel estimé      "&amp;H$6</f>
        <v>Coût annuel estimé      TMT6</v>
      </c>
      <c r="I40" s="448" t="str">
        <f t="shared" si="30"/>
        <v>Coût annuel estimé      TMT7</v>
      </c>
      <c r="J40" s="448" t="str">
        <f t="shared" si="30"/>
        <v>Coût annuel estimé      TMT8</v>
      </c>
    </row>
    <row r="41" spans="1:10" s="1" customFormat="1" ht="15" x14ac:dyDescent="0.3">
      <c r="A41" s="214" t="s">
        <v>11</v>
      </c>
      <c r="B41" s="137"/>
      <c r="C41" s="187">
        <f t="shared" ref="C41:F41" si="31">SUM(C42,C46:C47)</f>
        <v>0</v>
      </c>
      <c r="D41" s="187">
        <f t="shared" si="31"/>
        <v>0</v>
      </c>
      <c r="E41" s="187">
        <f t="shared" si="31"/>
        <v>0</v>
      </c>
      <c r="F41" s="187">
        <f t="shared" si="31"/>
        <v>0</v>
      </c>
      <c r="G41" s="187">
        <f t="shared" ref="G41:J41" si="32">SUM(G42,G46:G47)</f>
        <v>0</v>
      </c>
      <c r="H41" s="187">
        <f t="shared" si="32"/>
        <v>0</v>
      </c>
      <c r="I41" s="187">
        <f t="shared" si="32"/>
        <v>0</v>
      </c>
      <c r="J41" s="187">
        <f t="shared" si="32"/>
        <v>0</v>
      </c>
    </row>
    <row r="42" spans="1:10" s="1" customFormat="1" ht="15" x14ac:dyDescent="0.3">
      <c r="A42" s="59" t="s">
        <v>12</v>
      </c>
      <c r="B42" s="137"/>
      <c r="C42" s="187">
        <f t="shared" ref="C42:J42" si="33">C43</f>
        <v>0</v>
      </c>
      <c r="D42" s="187">
        <f t="shared" si="33"/>
        <v>0</v>
      </c>
      <c r="E42" s="187">
        <f t="shared" si="33"/>
        <v>0</v>
      </c>
      <c r="F42" s="187">
        <f t="shared" si="33"/>
        <v>0</v>
      </c>
      <c r="G42" s="187">
        <f t="shared" si="33"/>
        <v>0</v>
      </c>
      <c r="H42" s="187">
        <f t="shared" si="33"/>
        <v>0</v>
      </c>
      <c r="I42" s="187">
        <f t="shared" si="33"/>
        <v>0</v>
      </c>
      <c r="J42" s="187">
        <f t="shared" si="33"/>
        <v>0</v>
      </c>
    </row>
    <row r="43" spans="1:10" s="1" customFormat="1" ht="15" x14ac:dyDescent="0.3">
      <c r="A43" s="60" t="s">
        <v>13</v>
      </c>
      <c r="B43" s="137"/>
      <c r="C43" s="187">
        <f t="shared" ref="C43:F43" si="34">SUM(C44:C45)</f>
        <v>0</v>
      </c>
      <c r="D43" s="187">
        <f t="shared" si="34"/>
        <v>0</v>
      </c>
      <c r="E43" s="187">
        <f t="shared" si="34"/>
        <v>0</v>
      </c>
      <c r="F43" s="187">
        <f t="shared" si="34"/>
        <v>0</v>
      </c>
      <c r="G43" s="187">
        <f t="shared" ref="G43:J43" si="35">SUM(G44:G45)</f>
        <v>0</v>
      </c>
      <c r="H43" s="187">
        <f t="shared" si="35"/>
        <v>0</v>
      </c>
      <c r="I43" s="187">
        <f t="shared" si="35"/>
        <v>0</v>
      </c>
      <c r="J43" s="187">
        <f t="shared" si="35"/>
        <v>0</v>
      </c>
    </row>
    <row r="44" spans="1:10" s="1" customFormat="1" ht="15" x14ac:dyDescent="0.3">
      <c r="A44" s="215" t="s">
        <v>202</v>
      </c>
      <c r="B44" s="220">
        <f>'TAB4.2.2'!D$10</f>
        <v>0</v>
      </c>
      <c r="C44" s="187">
        <f t="shared" ref="C44:J45" si="36">$B44*C$12*12</f>
        <v>0</v>
      </c>
      <c r="D44" s="187">
        <f t="shared" si="36"/>
        <v>0</v>
      </c>
      <c r="E44" s="187">
        <f t="shared" si="36"/>
        <v>0</v>
      </c>
      <c r="F44" s="187">
        <f t="shared" si="36"/>
        <v>0</v>
      </c>
      <c r="G44" s="187">
        <f t="shared" si="36"/>
        <v>0</v>
      </c>
      <c r="H44" s="187">
        <f t="shared" si="36"/>
        <v>0</v>
      </c>
      <c r="I44" s="187">
        <f t="shared" si="36"/>
        <v>0</v>
      </c>
      <c r="J44" s="187">
        <f t="shared" si="36"/>
        <v>0</v>
      </c>
    </row>
    <row r="45" spans="1:10" s="1" customFormat="1" ht="15" x14ac:dyDescent="0.3">
      <c r="A45" s="215" t="s">
        <v>203</v>
      </c>
      <c r="B45" s="220">
        <f>'TAB4.2.2'!D$11</f>
        <v>0</v>
      </c>
      <c r="C45" s="187">
        <f t="shared" si="36"/>
        <v>0</v>
      </c>
      <c r="D45" s="187">
        <f t="shared" si="36"/>
        <v>0</v>
      </c>
      <c r="E45" s="187">
        <f t="shared" si="36"/>
        <v>0</v>
      </c>
      <c r="F45" s="187">
        <f>$B45*F$12*12</f>
        <v>0</v>
      </c>
      <c r="G45" s="187">
        <f t="shared" si="36"/>
        <v>0</v>
      </c>
      <c r="H45" s="187">
        <f t="shared" si="36"/>
        <v>0</v>
      </c>
      <c r="I45" s="187">
        <f t="shared" si="36"/>
        <v>0</v>
      </c>
      <c r="J45" s="187">
        <f t="shared" si="36"/>
        <v>0</v>
      </c>
    </row>
    <row r="46" spans="1:10" s="1" customFormat="1" ht="15" x14ac:dyDescent="0.3">
      <c r="A46" s="59" t="s">
        <v>14</v>
      </c>
      <c r="B46" s="187">
        <f>'TAB4.2.2'!D$14</f>
        <v>0</v>
      </c>
      <c r="C46" s="187">
        <f t="shared" ref="C46:J46" si="37">$B46</f>
        <v>0</v>
      </c>
      <c r="D46" s="187">
        <f t="shared" si="37"/>
        <v>0</v>
      </c>
      <c r="E46" s="187">
        <f t="shared" si="37"/>
        <v>0</v>
      </c>
      <c r="F46" s="187">
        <f t="shared" si="37"/>
        <v>0</v>
      </c>
      <c r="G46" s="187">
        <f t="shared" si="37"/>
        <v>0</v>
      </c>
      <c r="H46" s="187">
        <f t="shared" si="37"/>
        <v>0</v>
      </c>
      <c r="I46" s="187">
        <f t="shared" si="37"/>
        <v>0</v>
      </c>
      <c r="J46" s="187">
        <f t="shared" si="37"/>
        <v>0</v>
      </c>
    </row>
    <row r="47" spans="1:10" s="1" customFormat="1" ht="15" x14ac:dyDescent="0.3">
      <c r="A47" s="59" t="s">
        <v>92</v>
      </c>
      <c r="B47" s="137"/>
      <c r="C47" s="187">
        <f t="shared" ref="C47:F47" si="38">SUM(C48:C49)</f>
        <v>0</v>
      </c>
      <c r="D47" s="187">
        <f t="shared" si="38"/>
        <v>0</v>
      </c>
      <c r="E47" s="187">
        <f t="shared" si="38"/>
        <v>0</v>
      </c>
      <c r="F47" s="187">
        <f t="shared" si="38"/>
        <v>0</v>
      </c>
      <c r="G47" s="187">
        <f t="shared" ref="G47:J47" si="39">SUM(G48:G49)</f>
        <v>0</v>
      </c>
      <c r="H47" s="187">
        <f t="shared" si="39"/>
        <v>0</v>
      </c>
      <c r="I47" s="187">
        <f t="shared" si="39"/>
        <v>0</v>
      </c>
      <c r="J47" s="187">
        <f t="shared" si="39"/>
        <v>0</v>
      </c>
    </row>
    <row r="48" spans="1:10" s="1" customFormat="1" ht="15" x14ac:dyDescent="0.3">
      <c r="A48" s="60" t="s">
        <v>87</v>
      </c>
      <c r="B48" s="220">
        <f>'TAB4.2.2'!D$17</f>
        <v>0</v>
      </c>
      <c r="C48" s="187">
        <f t="shared" ref="C48:J48" si="40">$B48*C$7</f>
        <v>0</v>
      </c>
      <c r="D48" s="187">
        <f t="shared" si="40"/>
        <v>0</v>
      </c>
      <c r="E48" s="187">
        <f t="shared" si="40"/>
        <v>0</v>
      </c>
      <c r="F48" s="187">
        <f t="shared" si="40"/>
        <v>0</v>
      </c>
      <c r="G48" s="187">
        <f t="shared" si="40"/>
        <v>0</v>
      </c>
      <c r="H48" s="187">
        <f t="shared" si="40"/>
        <v>0</v>
      </c>
      <c r="I48" s="187">
        <f t="shared" si="40"/>
        <v>0</v>
      </c>
      <c r="J48" s="187">
        <f t="shared" si="40"/>
        <v>0</v>
      </c>
    </row>
    <row r="49" spans="1:10" s="1" customFormat="1" ht="15" x14ac:dyDescent="0.3">
      <c r="A49" s="60" t="s">
        <v>15</v>
      </c>
      <c r="B49" s="220">
        <f>'TAB4.2.2'!D$18</f>
        <v>0</v>
      </c>
      <c r="C49" s="187">
        <f t="shared" ref="C49:J49" si="41">$B49*C$8</f>
        <v>0</v>
      </c>
      <c r="D49" s="187">
        <f t="shared" si="41"/>
        <v>0</v>
      </c>
      <c r="E49" s="187">
        <f t="shared" si="41"/>
        <v>0</v>
      </c>
      <c r="F49" s="187">
        <f t="shared" si="41"/>
        <v>0</v>
      </c>
      <c r="G49" s="187">
        <f t="shared" si="41"/>
        <v>0</v>
      </c>
      <c r="H49" s="187">
        <f t="shared" si="41"/>
        <v>0</v>
      </c>
      <c r="I49" s="187">
        <f t="shared" si="41"/>
        <v>0</v>
      </c>
      <c r="J49" s="187">
        <f t="shared" si="41"/>
        <v>0</v>
      </c>
    </row>
    <row r="50" spans="1:10" s="1" customFormat="1" ht="15" x14ac:dyDescent="0.3">
      <c r="A50" s="214" t="s">
        <v>539</v>
      </c>
      <c r="B50" s="220">
        <f>'TAB4.2.2'!D$20</f>
        <v>0</v>
      </c>
      <c r="C50" s="187">
        <f t="shared" ref="C50:J50" si="42">$B50*C$11</f>
        <v>0</v>
      </c>
      <c r="D50" s="187">
        <f t="shared" si="42"/>
        <v>0</v>
      </c>
      <c r="E50" s="187">
        <f t="shared" si="42"/>
        <v>0</v>
      </c>
      <c r="F50" s="187">
        <f t="shared" si="42"/>
        <v>0</v>
      </c>
      <c r="G50" s="187">
        <f t="shared" si="42"/>
        <v>0</v>
      </c>
      <c r="H50" s="187">
        <f t="shared" si="42"/>
        <v>0</v>
      </c>
      <c r="I50" s="187">
        <f t="shared" si="42"/>
        <v>0</v>
      </c>
      <c r="J50" s="187">
        <f t="shared" si="42"/>
        <v>0</v>
      </c>
    </row>
    <row r="51" spans="1:10" s="1" customFormat="1" ht="15" x14ac:dyDescent="0.3">
      <c r="A51" s="214" t="s">
        <v>89</v>
      </c>
      <c r="B51" s="220"/>
      <c r="C51" s="187">
        <f t="shared" ref="C51:F51" si="43">SUM(C52:C54)</f>
        <v>0</v>
      </c>
      <c r="D51" s="187">
        <f t="shared" si="43"/>
        <v>0</v>
      </c>
      <c r="E51" s="187">
        <f t="shared" si="43"/>
        <v>0</v>
      </c>
      <c r="F51" s="187">
        <f t="shared" si="43"/>
        <v>0</v>
      </c>
      <c r="G51" s="187">
        <f t="shared" ref="G51:J51" si="44">SUM(G52:G54)</f>
        <v>0</v>
      </c>
      <c r="H51" s="187">
        <f t="shared" si="44"/>
        <v>0</v>
      </c>
      <c r="I51" s="187">
        <f t="shared" si="44"/>
        <v>0</v>
      </c>
      <c r="J51" s="187">
        <f t="shared" si="44"/>
        <v>0</v>
      </c>
    </row>
    <row r="52" spans="1:10" s="1" customFormat="1" ht="15" x14ac:dyDescent="0.3">
      <c r="A52" s="59" t="s">
        <v>4</v>
      </c>
      <c r="B52" s="220">
        <f>'TAB4.2.2'!D$22</f>
        <v>0</v>
      </c>
      <c r="C52" s="187">
        <f t="shared" ref="C52:J55" si="45">$B52*C$11</f>
        <v>0</v>
      </c>
      <c r="D52" s="187">
        <f t="shared" si="45"/>
        <v>0</v>
      </c>
      <c r="E52" s="187">
        <f t="shared" si="45"/>
        <v>0</v>
      </c>
      <c r="F52" s="187">
        <f t="shared" si="45"/>
        <v>0</v>
      </c>
      <c r="G52" s="187">
        <f t="shared" si="45"/>
        <v>0</v>
      </c>
      <c r="H52" s="187">
        <f t="shared" si="45"/>
        <v>0</v>
      </c>
      <c r="I52" s="187">
        <f t="shared" si="45"/>
        <v>0</v>
      </c>
      <c r="J52" s="187">
        <f t="shared" si="45"/>
        <v>0</v>
      </c>
    </row>
    <row r="53" spans="1:10" s="1" customFormat="1" ht="15" x14ac:dyDescent="0.3">
      <c r="A53" s="59" t="s">
        <v>104</v>
      </c>
      <c r="B53" s="220">
        <f>'TAB4.2.2'!D$23</f>
        <v>0</v>
      </c>
      <c r="C53" s="187">
        <f t="shared" si="45"/>
        <v>0</v>
      </c>
      <c r="D53" s="187">
        <f t="shared" si="45"/>
        <v>0</v>
      </c>
      <c r="E53" s="187">
        <f t="shared" si="45"/>
        <v>0</v>
      </c>
      <c r="F53" s="187">
        <f t="shared" si="45"/>
        <v>0</v>
      </c>
      <c r="G53" s="187">
        <f t="shared" si="45"/>
        <v>0</v>
      </c>
      <c r="H53" s="187">
        <f t="shared" si="45"/>
        <v>0</v>
      </c>
      <c r="I53" s="187">
        <f t="shared" si="45"/>
        <v>0</v>
      </c>
      <c r="J53" s="187">
        <f t="shared" si="45"/>
        <v>0</v>
      </c>
    </row>
    <row r="54" spans="1:10" s="1" customFormat="1" ht="15" x14ac:dyDescent="0.3">
      <c r="A54" s="59" t="s">
        <v>106</v>
      </c>
      <c r="B54" s="220">
        <f>'TAB4.2.2'!D$24</f>
        <v>0</v>
      </c>
      <c r="C54" s="187">
        <f t="shared" si="45"/>
        <v>0</v>
      </c>
      <c r="D54" s="187">
        <f t="shared" si="45"/>
        <v>0</v>
      </c>
      <c r="E54" s="187">
        <f t="shared" si="45"/>
        <v>0</v>
      </c>
      <c r="F54" s="187">
        <f t="shared" si="45"/>
        <v>0</v>
      </c>
      <c r="G54" s="187">
        <f t="shared" si="45"/>
        <v>0</v>
      </c>
      <c r="H54" s="187">
        <f t="shared" si="45"/>
        <v>0</v>
      </c>
      <c r="I54" s="187">
        <f t="shared" si="45"/>
        <v>0</v>
      </c>
      <c r="J54" s="187">
        <f t="shared" si="45"/>
        <v>0</v>
      </c>
    </row>
    <row r="55" spans="1:10" s="1" customFormat="1" ht="15" x14ac:dyDescent="0.3">
      <c r="A55" s="214" t="s">
        <v>90</v>
      </c>
      <c r="B55" s="220">
        <f>'TAB4.2.2'!D$25</f>
        <v>0</v>
      </c>
      <c r="C55" s="187">
        <f t="shared" si="45"/>
        <v>0</v>
      </c>
      <c r="D55" s="187">
        <f t="shared" si="45"/>
        <v>0</v>
      </c>
      <c r="E55" s="187">
        <f t="shared" si="45"/>
        <v>0</v>
      </c>
      <c r="F55" s="187">
        <f t="shared" si="45"/>
        <v>0</v>
      </c>
      <c r="G55" s="187">
        <f t="shared" si="45"/>
        <v>0</v>
      </c>
      <c r="H55" s="187">
        <f t="shared" si="45"/>
        <v>0</v>
      </c>
      <c r="I55" s="187">
        <f t="shared" si="45"/>
        <v>0</v>
      </c>
      <c r="J55" s="187">
        <f t="shared" si="45"/>
        <v>0</v>
      </c>
    </row>
    <row r="56" spans="1:10" s="1" customFormat="1" ht="15" x14ac:dyDescent="0.3">
      <c r="A56" s="214" t="s">
        <v>91</v>
      </c>
      <c r="B56" s="220">
        <f>'TAB4.2.2'!D$26</f>
        <v>0</v>
      </c>
      <c r="C56" s="187">
        <f t="shared" ref="C56:J56" si="46">$B56*C$13</f>
        <v>0</v>
      </c>
      <c r="D56" s="187">
        <f t="shared" si="46"/>
        <v>0</v>
      </c>
      <c r="E56" s="187">
        <f t="shared" si="46"/>
        <v>0</v>
      </c>
      <c r="F56" s="187">
        <f t="shared" si="46"/>
        <v>0</v>
      </c>
      <c r="G56" s="187">
        <f t="shared" si="46"/>
        <v>0</v>
      </c>
      <c r="H56" s="187">
        <f t="shared" si="46"/>
        <v>0</v>
      </c>
      <c r="I56" s="187">
        <f t="shared" si="46"/>
        <v>0</v>
      </c>
      <c r="J56" s="187">
        <f t="shared" si="46"/>
        <v>0</v>
      </c>
    </row>
    <row r="57" spans="1:10" s="1" customFormat="1" ht="15" x14ac:dyDescent="0.3">
      <c r="A57" s="249" t="s">
        <v>467</v>
      </c>
      <c r="B57" s="213"/>
      <c r="C57" s="183">
        <f>SUM(C41,C50:C51,C55:C56)</f>
        <v>0</v>
      </c>
      <c r="D57" s="183">
        <f t="shared" ref="D57:F57" si="47">SUM(D41,D50:D51,D55:D56)</f>
        <v>0</v>
      </c>
      <c r="E57" s="183">
        <f t="shared" si="47"/>
        <v>0</v>
      </c>
      <c r="F57" s="183">
        <f t="shared" si="47"/>
        <v>0</v>
      </c>
      <c r="G57" s="183">
        <f t="shared" ref="G57:J57" si="48">SUM(G41,G50:G51,G55:G56)</f>
        <v>0</v>
      </c>
      <c r="H57" s="183">
        <f t="shared" si="48"/>
        <v>0</v>
      </c>
      <c r="I57" s="183">
        <f t="shared" si="48"/>
        <v>0</v>
      </c>
      <c r="J57" s="183">
        <f t="shared" si="48"/>
        <v>0</v>
      </c>
    </row>
    <row r="58" spans="1:10" s="1" customFormat="1" ht="15" x14ac:dyDescent="0.3">
      <c r="A58" s="262" t="s">
        <v>239</v>
      </c>
      <c r="C58" s="234">
        <v>1</v>
      </c>
      <c r="D58" s="234">
        <v>1</v>
      </c>
      <c r="E58" s="234">
        <v>1</v>
      </c>
      <c r="F58" s="234">
        <v>1</v>
      </c>
      <c r="G58" s="234">
        <v>1</v>
      </c>
      <c r="H58" s="234">
        <v>1</v>
      </c>
      <c r="I58" s="234">
        <v>1</v>
      </c>
      <c r="J58" s="234">
        <v>1</v>
      </c>
    </row>
    <row r="59" spans="1:10" s="1" customFormat="1" ht="15" x14ac:dyDescent="0.3">
      <c r="A59" s="214" t="s">
        <v>466</v>
      </c>
      <c r="C59" s="441">
        <f t="shared" ref="C59:F59" si="49">SUM(C43*C58,C46:C47)</f>
        <v>0</v>
      </c>
      <c r="D59" s="441">
        <f t="shared" si="49"/>
        <v>0</v>
      </c>
      <c r="E59" s="441">
        <f t="shared" si="49"/>
        <v>0</v>
      </c>
      <c r="F59" s="441">
        <f t="shared" si="49"/>
        <v>0</v>
      </c>
      <c r="G59" s="441">
        <f t="shared" ref="G59:J59" si="50">SUM(G43*G58,G46:G47)</f>
        <v>0</v>
      </c>
      <c r="H59" s="441">
        <f t="shared" si="50"/>
        <v>0</v>
      </c>
      <c r="I59" s="441">
        <f t="shared" si="50"/>
        <v>0</v>
      </c>
      <c r="J59" s="441">
        <f t="shared" si="50"/>
        <v>0</v>
      </c>
    </row>
    <row r="60" spans="1:10" s="1" customFormat="1" ht="15" x14ac:dyDescent="0.3">
      <c r="A60" s="212" t="s">
        <v>19</v>
      </c>
      <c r="B60" s="213"/>
      <c r="C60" s="183">
        <f>SUM(C55:C56,C50:C51,C46,C47)+C43*C58</f>
        <v>0</v>
      </c>
      <c r="D60" s="183">
        <f>SUM(D55:D56,D50:D51,D46,D47)+D43*D58</f>
        <v>0</v>
      </c>
      <c r="E60" s="183">
        <f>SUM(E55:E56,E50:E51,E46,E47)+E43*E58</f>
        <v>0</v>
      </c>
      <c r="F60" s="183">
        <f>SUM(F55:F56,F50:F51,F46,F47)+F43*F58</f>
        <v>0</v>
      </c>
      <c r="G60" s="183">
        <f t="shared" ref="G60:J60" si="51">SUM(G55:G56,G50:G51,G46,G47)+G43*G58</f>
        <v>0</v>
      </c>
      <c r="H60" s="183">
        <f t="shared" si="51"/>
        <v>0</v>
      </c>
      <c r="I60" s="183">
        <f t="shared" si="51"/>
        <v>0</v>
      </c>
      <c r="J60" s="183">
        <f t="shared" si="51"/>
        <v>0</v>
      </c>
    </row>
    <row r="61" spans="1:10" s="1" customFormat="1" ht="15" x14ac:dyDescent="0.3">
      <c r="A61" s="25" t="s">
        <v>465</v>
      </c>
      <c r="B61" s="7"/>
      <c r="C61" s="219">
        <f>C35</f>
        <v>0</v>
      </c>
      <c r="D61" s="219">
        <f>D35</f>
        <v>0</v>
      </c>
      <c r="E61" s="219">
        <f>E35</f>
        <v>0</v>
      </c>
      <c r="F61" s="219">
        <f>F35</f>
        <v>0</v>
      </c>
      <c r="G61" s="219">
        <f t="shared" ref="G61:J61" si="52">G35</f>
        <v>0</v>
      </c>
      <c r="H61" s="219">
        <f t="shared" si="52"/>
        <v>0</v>
      </c>
      <c r="I61" s="219">
        <f t="shared" si="52"/>
        <v>0</v>
      </c>
      <c r="J61" s="219">
        <f t="shared" si="52"/>
        <v>0</v>
      </c>
    </row>
    <row r="62" spans="1:10" s="1" customFormat="1" ht="15" x14ac:dyDescent="0.3">
      <c r="A62" s="190" t="s">
        <v>358</v>
      </c>
      <c r="B62" s="191"/>
      <c r="C62" s="192">
        <f>C60-C61</f>
        <v>0</v>
      </c>
      <c r="D62" s="192">
        <f t="shared" ref="D62:F62" si="53">D60-D61</f>
        <v>0</v>
      </c>
      <c r="E62" s="192">
        <f t="shared" si="53"/>
        <v>0</v>
      </c>
      <c r="F62" s="192">
        <f t="shared" si="53"/>
        <v>0</v>
      </c>
      <c r="G62" s="192">
        <f t="shared" ref="G62:J62" si="54">G60-G61</f>
        <v>0</v>
      </c>
      <c r="H62" s="192">
        <f t="shared" si="54"/>
        <v>0</v>
      </c>
      <c r="I62" s="192">
        <f t="shared" si="54"/>
        <v>0</v>
      </c>
      <c r="J62" s="192">
        <f t="shared" si="54"/>
        <v>0</v>
      </c>
    </row>
    <row r="63" spans="1:10" s="1" customFormat="1" ht="15.75" thickBot="1" x14ac:dyDescent="0.35">
      <c r="A63" s="141" t="s">
        <v>359</v>
      </c>
      <c r="B63" s="142"/>
      <c r="C63" s="221" t="str">
        <f>IFERROR((C62/C61)," ")</f>
        <v xml:space="preserve"> </v>
      </c>
      <c r="D63" s="221" t="str">
        <f t="shared" ref="D63:F63" si="55">IFERROR((D62/D61)," ")</f>
        <v xml:space="preserve"> </v>
      </c>
      <c r="E63" s="221" t="str">
        <f t="shared" si="55"/>
        <v xml:space="preserve"> </v>
      </c>
      <c r="F63" s="221" t="str">
        <f t="shared" si="55"/>
        <v xml:space="preserve"> </v>
      </c>
      <c r="G63" s="221" t="str">
        <f t="shared" ref="G63:J63" si="56">IFERROR((G62/G61)," ")</f>
        <v xml:space="preserve"> </v>
      </c>
      <c r="H63" s="221" t="str">
        <f t="shared" si="56"/>
        <v xml:space="preserve"> </v>
      </c>
      <c r="I63" s="221" t="str">
        <f t="shared" si="56"/>
        <v xml:space="preserve"> </v>
      </c>
      <c r="J63" s="221" t="str">
        <f t="shared" si="56"/>
        <v xml:space="preserve"> </v>
      </c>
    </row>
    <row r="64" spans="1:10" s="1" customFormat="1" ht="15.75" thickTop="1" x14ac:dyDescent="0.3">
      <c r="A64" s="497" t="s">
        <v>347</v>
      </c>
      <c r="B64" s="498" t="s">
        <v>347</v>
      </c>
      <c r="C64" s="498" t="s">
        <v>347</v>
      </c>
      <c r="D64" s="498" t="s">
        <v>347</v>
      </c>
      <c r="E64" s="498" t="s">
        <v>347</v>
      </c>
      <c r="F64" s="498" t="s">
        <v>347</v>
      </c>
      <c r="G64" s="498" t="s">
        <v>347</v>
      </c>
      <c r="H64" s="498" t="s">
        <v>347</v>
      </c>
      <c r="I64" s="498" t="s">
        <v>347</v>
      </c>
      <c r="J64" s="498" t="s">
        <v>347</v>
      </c>
    </row>
    <row r="65" spans="1:10" s="1" customFormat="1" ht="27" x14ac:dyDescent="0.3">
      <c r="A65" s="11"/>
      <c r="B65" s="203" t="s">
        <v>29</v>
      </c>
      <c r="C65" s="203" t="str">
        <f>"Coût annuel estimé      "&amp;C$5</f>
        <v>Coût annuel estimé      Ie1'</v>
      </c>
      <c r="D65" s="203" t="str">
        <f>"Coût annuel estimé      "&amp;D$5</f>
        <v>Coût annuel estimé      Ie2'</v>
      </c>
      <c r="E65" s="203" t="str">
        <f>"Coût annuel estimé      "&amp;E$5</f>
        <v>Coût annuel estimé      If1'</v>
      </c>
      <c r="F65" s="203" t="str">
        <f>"Coût annuel estimé      "&amp;F$5</f>
        <v>Coût annuel estimé      If2'</v>
      </c>
      <c r="G65" s="448" t="str">
        <f>"Coût annuel estimé      "&amp;G$6</f>
        <v>Coût annuel estimé      TMT5</v>
      </c>
      <c r="H65" s="448" t="str">
        <f t="shared" ref="H65:J65" si="57">"Coût annuel estimé      "&amp;H$6</f>
        <v>Coût annuel estimé      TMT6</v>
      </c>
      <c r="I65" s="448" t="str">
        <f t="shared" si="57"/>
        <v>Coût annuel estimé      TMT7</v>
      </c>
      <c r="J65" s="448" t="str">
        <f t="shared" si="57"/>
        <v>Coût annuel estimé      TMT8</v>
      </c>
    </row>
    <row r="66" spans="1:10" s="1" customFormat="1" ht="15" x14ac:dyDescent="0.3">
      <c r="A66" s="214" t="s">
        <v>11</v>
      </c>
      <c r="B66" s="137"/>
      <c r="C66" s="187">
        <f t="shared" ref="C66:F66" si="58">SUM(C67,C71:C72)</f>
        <v>0</v>
      </c>
      <c r="D66" s="187">
        <f t="shared" si="58"/>
        <v>0</v>
      </c>
      <c r="E66" s="187">
        <f t="shared" si="58"/>
        <v>0</v>
      </c>
      <c r="F66" s="187">
        <f t="shared" si="58"/>
        <v>0</v>
      </c>
      <c r="G66" s="187">
        <f t="shared" ref="G66:J66" si="59">SUM(G67,G71:G72)</f>
        <v>0</v>
      </c>
      <c r="H66" s="187">
        <f t="shared" si="59"/>
        <v>0</v>
      </c>
      <c r="I66" s="187">
        <f t="shared" si="59"/>
        <v>0</v>
      </c>
      <c r="J66" s="187">
        <f t="shared" si="59"/>
        <v>0</v>
      </c>
    </row>
    <row r="67" spans="1:10" s="1" customFormat="1" ht="15" x14ac:dyDescent="0.3">
      <c r="A67" s="59" t="s">
        <v>12</v>
      </c>
      <c r="B67" s="137"/>
      <c r="C67" s="187">
        <f t="shared" ref="C67:J67" si="60">C68</f>
        <v>0</v>
      </c>
      <c r="D67" s="187">
        <f t="shared" si="60"/>
        <v>0</v>
      </c>
      <c r="E67" s="187">
        <f t="shared" si="60"/>
        <v>0</v>
      </c>
      <c r="F67" s="187">
        <f t="shared" si="60"/>
        <v>0</v>
      </c>
      <c r="G67" s="187">
        <f t="shared" si="60"/>
        <v>0</v>
      </c>
      <c r="H67" s="187">
        <f t="shared" si="60"/>
        <v>0</v>
      </c>
      <c r="I67" s="187">
        <f t="shared" si="60"/>
        <v>0</v>
      </c>
      <c r="J67" s="187">
        <f t="shared" si="60"/>
        <v>0</v>
      </c>
    </row>
    <row r="68" spans="1:10" s="1" customFormat="1" ht="15" x14ac:dyDescent="0.3">
      <c r="A68" s="60" t="s">
        <v>13</v>
      </c>
      <c r="B68" s="137"/>
      <c r="C68" s="187">
        <f t="shared" ref="C68:F68" si="61">SUM(C69:C70)</f>
        <v>0</v>
      </c>
      <c r="D68" s="187">
        <f t="shared" si="61"/>
        <v>0</v>
      </c>
      <c r="E68" s="187">
        <f t="shared" si="61"/>
        <v>0</v>
      </c>
      <c r="F68" s="187">
        <f t="shared" si="61"/>
        <v>0</v>
      </c>
      <c r="G68" s="187">
        <f t="shared" ref="G68:J68" si="62">SUM(G69:G70)</f>
        <v>0</v>
      </c>
      <c r="H68" s="187">
        <f t="shared" si="62"/>
        <v>0</v>
      </c>
      <c r="I68" s="187">
        <f t="shared" si="62"/>
        <v>0</v>
      </c>
      <c r="J68" s="187">
        <f t="shared" si="62"/>
        <v>0</v>
      </c>
    </row>
    <row r="69" spans="1:10" s="1" customFormat="1" ht="15" x14ac:dyDescent="0.3">
      <c r="A69" s="215" t="s">
        <v>202</v>
      </c>
      <c r="B69" s="220">
        <f>'TAB4.3.2'!D$10</f>
        <v>0</v>
      </c>
      <c r="C69" s="187">
        <f t="shared" ref="C69:J70" si="63">$B69*C$12*12</f>
        <v>0</v>
      </c>
      <c r="D69" s="187">
        <f t="shared" si="63"/>
        <v>0</v>
      </c>
      <c r="E69" s="187">
        <f t="shared" si="63"/>
        <v>0</v>
      </c>
      <c r="F69" s="187">
        <f t="shared" si="63"/>
        <v>0</v>
      </c>
      <c r="G69" s="187">
        <f t="shared" si="63"/>
        <v>0</v>
      </c>
      <c r="H69" s="187">
        <f t="shared" si="63"/>
        <v>0</v>
      </c>
      <c r="I69" s="187">
        <f t="shared" si="63"/>
        <v>0</v>
      </c>
      <c r="J69" s="187">
        <f t="shared" si="63"/>
        <v>0</v>
      </c>
    </row>
    <row r="70" spans="1:10" s="1" customFormat="1" ht="15" x14ac:dyDescent="0.3">
      <c r="A70" s="215" t="s">
        <v>203</v>
      </c>
      <c r="B70" s="220">
        <f>'TAB4.3.2'!D$11</f>
        <v>0</v>
      </c>
      <c r="C70" s="187">
        <f t="shared" si="63"/>
        <v>0</v>
      </c>
      <c r="D70" s="187">
        <f t="shared" si="63"/>
        <v>0</v>
      </c>
      <c r="E70" s="187">
        <f t="shared" si="63"/>
        <v>0</v>
      </c>
      <c r="F70" s="187">
        <f t="shared" si="63"/>
        <v>0</v>
      </c>
      <c r="G70" s="187">
        <f t="shared" si="63"/>
        <v>0</v>
      </c>
      <c r="H70" s="187">
        <f t="shared" si="63"/>
        <v>0</v>
      </c>
      <c r="I70" s="187">
        <f t="shared" si="63"/>
        <v>0</v>
      </c>
      <c r="J70" s="187">
        <f t="shared" si="63"/>
        <v>0</v>
      </c>
    </row>
    <row r="71" spans="1:10" s="1" customFormat="1" ht="15" x14ac:dyDescent="0.3">
      <c r="A71" s="59" t="s">
        <v>14</v>
      </c>
      <c r="B71" s="187">
        <f>'TAB4.3.2'!D$14</f>
        <v>0</v>
      </c>
      <c r="C71" s="187">
        <f t="shared" ref="C71:J71" si="64">$B71</f>
        <v>0</v>
      </c>
      <c r="D71" s="187">
        <f t="shared" si="64"/>
        <v>0</v>
      </c>
      <c r="E71" s="187">
        <f t="shared" si="64"/>
        <v>0</v>
      </c>
      <c r="F71" s="187">
        <f t="shared" si="64"/>
        <v>0</v>
      </c>
      <c r="G71" s="187">
        <f t="shared" si="64"/>
        <v>0</v>
      </c>
      <c r="H71" s="187">
        <f t="shared" si="64"/>
        <v>0</v>
      </c>
      <c r="I71" s="187">
        <f t="shared" si="64"/>
        <v>0</v>
      </c>
      <c r="J71" s="187">
        <f t="shared" si="64"/>
        <v>0</v>
      </c>
    </row>
    <row r="72" spans="1:10" s="1" customFormat="1" ht="15" x14ac:dyDescent="0.3">
      <c r="A72" s="59" t="s">
        <v>92</v>
      </c>
      <c r="B72" s="137"/>
      <c r="C72" s="187">
        <f t="shared" ref="C72:F72" si="65">SUM(C73:C74)</f>
        <v>0</v>
      </c>
      <c r="D72" s="187">
        <f t="shared" si="65"/>
        <v>0</v>
      </c>
      <c r="E72" s="187">
        <f t="shared" si="65"/>
        <v>0</v>
      </c>
      <c r="F72" s="187">
        <f t="shared" si="65"/>
        <v>0</v>
      </c>
      <c r="G72" s="187">
        <f t="shared" ref="G72:J72" si="66">SUM(G73:G74)</f>
        <v>0</v>
      </c>
      <c r="H72" s="187">
        <f t="shared" si="66"/>
        <v>0</v>
      </c>
      <c r="I72" s="187">
        <f t="shared" si="66"/>
        <v>0</v>
      </c>
      <c r="J72" s="187">
        <f t="shared" si="66"/>
        <v>0</v>
      </c>
    </row>
    <row r="73" spans="1:10" s="1" customFormat="1" ht="15" x14ac:dyDescent="0.3">
      <c r="A73" s="60" t="s">
        <v>87</v>
      </c>
      <c r="B73" s="220">
        <f>'TAB4.3.2'!D$17</f>
        <v>0</v>
      </c>
      <c r="C73" s="187">
        <f t="shared" ref="C73:J73" si="67">$B73*C$7</f>
        <v>0</v>
      </c>
      <c r="D73" s="187">
        <f t="shared" si="67"/>
        <v>0</v>
      </c>
      <c r="E73" s="187">
        <f t="shared" si="67"/>
        <v>0</v>
      </c>
      <c r="F73" s="187">
        <f t="shared" si="67"/>
        <v>0</v>
      </c>
      <c r="G73" s="187">
        <f t="shared" si="67"/>
        <v>0</v>
      </c>
      <c r="H73" s="187">
        <f t="shared" si="67"/>
        <v>0</v>
      </c>
      <c r="I73" s="187">
        <f t="shared" si="67"/>
        <v>0</v>
      </c>
      <c r="J73" s="187">
        <f t="shared" si="67"/>
        <v>0</v>
      </c>
    </row>
    <row r="74" spans="1:10" s="1" customFormat="1" ht="15" x14ac:dyDescent="0.3">
      <c r="A74" s="60" t="s">
        <v>15</v>
      </c>
      <c r="B74" s="220">
        <f>'TAB4.3.2'!D$18</f>
        <v>0</v>
      </c>
      <c r="C74" s="187">
        <f t="shared" ref="C74:J74" si="68">$B74*C$8</f>
        <v>0</v>
      </c>
      <c r="D74" s="187">
        <f t="shared" si="68"/>
        <v>0</v>
      </c>
      <c r="E74" s="187">
        <f t="shared" si="68"/>
        <v>0</v>
      </c>
      <c r="F74" s="187">
        <f t="shared" si="68"/>
        <v>0</v>
      </c>
      <c r="G74" s="187">
        <f t="shared" si="68"/>
        <v>0</v>
      </c>
      <c r="H74" s="187">
        <f t="shared" si="68"/>
        <v>0</v>
      </c>
      <c r="I74" s="187">
        <f t="shared" si="68"/>
        <v>0</v>
      </c>
      <c r="J74" s="187">
        <f t="shared" si="68"/>
        <v>0</v>
      </c>
    </row>
    <row r="75" spans="1:10" s="1" customFormat="1" ht="15" x14ac:dyDescent="0.3">
      <c r="A75" s="214" t="s">
        <v>539</v>
      </c>
      <c r="B75" s="220">
        <f>'TAB4.3.2'!D$20</f>
        <v>0</v>
      </c>
      <c r="C75" s="187">
        <f t="shared" ref="C75:J75" si="69">$B75*C$11</f>
        <v>0</v>
      </c>
      <c r="D75" s="187">
        <f t="shared" si="69"/>
        <v>0</v>
      </c>
      <c r="E75" s="187">
        <f t="shared" si="69"/>
        <v>0</v>
      </c>
      <c r="F75" s="187">
        <f t="shared" si="69"/>
        <v>0</v>
      </c>
      <c r="G75" s="187">
        <f t="shared" si="69"/>
        <v>0</v>
      </c>
      <c r="H75" s="187">
        <f t="shared" si="69"/>
        <v>0</v>
      </c>
      <c r="I75" s="187">
        <f t="shared" si="69"/>
        <v>0</v>
      </c>
      <c r="J75" s="187">
        <f t="shared" si="69"/>
        <v>0</v>
      </c>
    </row>
    <row r="76" spans="1:10" s="1" customFormat="1" ht="15" x14ac:dyDescent="0.3">
      <c r="A76" s="214" t="s">
        <v>89</v>
      </c>
      <c r="B76" s="220"/>
      <c r="C76" s="187">
        <f t="shared" ref="C76:F76" si="70">SUM(C77:C79)</f>
        <v>0</v>
      </c>
      <c r="D76" s="187">
        <f t="shared" si="70"/>
        <v>0</v>
      </c>
      <c r="E76" s="187">
        <f t="shared" si="70"/>
        <v>0</v>
      </c>
      <c r="F76" s="187">
        <f t="shared" si="70"/>
        <v>0</v>
      </c>
      <c r="G76" s="187">
        <f t="shared" ref="G76:J76" si="71">SUM(G77:G79)</f>
        <v>0</v>
      </c>
      <c r="H76" s="187">
        <f t="shared" si="71"/>
        <v>0</v>
      </c>
      <c r="I76" s="187">
        <f t="shared" si="71"/>
        <v>0</v>
      </c>
      <c r="J76" s="187">
        <f t="shared" si="71"/>
        <v>0</v>
      </c>
    </row>
    <row r="77" spans="1:10" s="1" customFormat="1" ht="15" x14ac:dyDescent="0.3">
      <c r="A77" s="59" t="s">
        <v>4</v>
      </c>
      <c r="B77" s="220">
        <f>'TAB4.3.2'!D$22</f>
        <v>0</v>
      </c>
      <c r="C77" s="187">
        <f t="shared" ref="C77:J80" si="72">$B77*C$11</f>
        <v>0</v>
      </c>
      <c r="D77" s="187">
        <f t="shared" si="72"/>
        <v>0</v>
      </c>
      <c r="E77" s="187">
        <f t="shared" si="72"/>
        <v>0</v>
      </c>
      <c r="F77" s="187">
        <f t="shared" si="72"/>
        <v>0</v>
      </c>
      <c r="G77" s="187">
        <f t="shared" si="72"/>
        <v>0</v>
      </c>
      <c r="H77" s="187">
        <f t="shared" si="72"/>
        <v>0</v>
      </c>
      <c r="I77" s="187">
        <f t="shared" si="72"/>
        <v>0</v>
      </c>
      <c r="J77" s="187">
        <f t="shared" si="72"/>
        <v>0</v>
      </c>
    </row>
    <row r="78" spans="1:10" s="1" customFormat="1" ht="15" x14ac:dyDescent="0.3">
      <c r="A78" s="59" t="s">
        <v>104</v>
      </c>
      <c r="B78" s="220">
        <f>'TAB4.3.2'!D$23</f>
        <v>0</v>
      </c>
      <c r="C78" s="187">
        <f t="shared" si="72"/>
        <v>0</v>
      </c>
      <c r="D78" s="187">
        <f t="shared" si="72"/>
        <v>0</v>
      </c>
      <c r="E78" s="187">
        <f t="shared" si="72"/>
        <v>0</v>
      </c>
      <c r="F78" s="187">
        <f t="shared" si="72"/>
        <v>0</v>
      </c>
      <c r="G78" s="187">
        <f t="shared" si="72"/>
        <v>0</v>
      </c>
      <c r="H78" s="187">
        <f t="shared" si="72"/>
        <v>0</v>
      </c>
      <c r="I78" s="187">
        <f t="shared" si="72"/>
        <v>0</v>
      </c>
      <c r="J78" s="187">
        <f t="shared" si="72"/>
        <v>0</v>
      </c>
    </row>
    <row r="79" spans="1:10" s="1" customFormat="1" ht="15" x14ac:dyDescent="0.3">
      <c r="A79" s="59" t="s">
        <v>106</v>
      </c>
      <c r="B79" s="220">
        <f>'TAB4.3.2'!D$24</f>
        <v>0</v>
      </c>
      <c r="C79" s="187">
        <f t="shared" si="72"/>
        <v>0</v>
      </c>
      <c r="D79" s="187">
        <f t="shared" si="72"/>
        <v>0</v>
      </c>
      <c r="E79" s="187">
        <f t="shared" si="72"/>
        <v>0</v>
      </c>
      <c r="F79" s="187">
        <f t="shared" si="72"/>
        <v>0</v>
      </c>
      <c r="G79" s="187">
        <f t="shared" si="72"/>
        <v>0</v>
      </c>
      <c r="H79" s="187">
        <f t="shared" si="72"/>
        <v>0</v>
      </c>
      <c r="I79" s="187">
        <f t="shared" si="72"/>
        <v>0</v>
      </c>
      <c r="J79" s="187">
        <f t="shared" si="72"/>
        <v>0</v>
      </c>
    </row>
    <row r="80" spans="1:10" s="1" customFormat="1" ht="15" x14ac:dyDescent="0.3">
      <c r="A80" s="214" t="s">
        <v>90</v>
      </c>
      <c r="B80" s="220">
        <f>'TAB4.3.2'!D$25</f>
        <v>0</v>
      </c>
      <c r="C80" s="187">
        <f t="shared" si="72"/>
        <v>0</v>
      </c>
      <c r="D80" s="187">
        <f t="shared" si="72"/>
        <v>0</v>
      </c>
      <c r="E80" s="187">
        <f t="shared" si="72"/>
        <v>0</v>
      </c>
      <c r="F80" s="187">
        <f t="shared" si="72"/>
        <v>0</v>
      </c>
      <c r="G80" s="187">
        <f t="shared" si="72"/>
        <v>0</v>
      </c>
      <c r="H80" s="187">
        <f t="shared" si="72"/>
        <v>0</v>
      </c>
      <c r="I80" s="187">
        <f t="shared" si="72"/>
        <v>0</v>
      </c>
      <c r="J80" s="187">
        <f t="shared" si="72"/>
        <v>0</v>
      </c>
    </row>
    <row r="81" spans="1:10" s="1" customFormat="1" ht="15" x14ac:dyDescent="0.3">
      <c r="A81" s="214" t="s">
        <v>91</v>
      </c>
      <c r="B81" s="220">
        <f>'TAB4.3.2'!D$26</f>
        <v>0</v>
      </c>
      <c r="C81" s="187">
        <f t="shared" ref="C81:J81" si="73">$B81*C$13</f>
        <v>0</v>
      </c>
      <c r="D81" s="187">
        <f t="shared" si="73"/>
        <v>0</v>
      </c>
      <c r="E81" s="187">
        <f t="shared" si="73"/>
        <v>0</v>
      </c>
      <c r="F81" s="187">
        <f t="shared" si="73"/>
        <v>0</v>
      </c>
      <c r="G81" s="187">
        <f t="shared" si="73"/>
        <v>0</v>
      </c>
      <c r="H81" s="187">
        <f t="shared" si="73"/>
        <v>0</v>
      </c>
      <c r="I81" s="187">
        <f t="shared" si="73"/>
        <v>0</v>
      </c>
      <c r="J81" s="187">
        <f t="shared" si="73"/>
        <v>0</v>
      </c>
    </row>
    <row r="82" spans="1:10" s="1" customFormat="1" ht="15" x14ac:dyDescent="0.3">
      <c r="A82" s="249" t="s">
        <v>467</v>
      </c>
      <c r="B82" s="213"/>
      <c r="C82" s="183">
        <f>SUM(C66,C75:C76,C80:C81)</f>
        <v>0</v>
      </c>
      <c r="D82" s="183">
        <f t="shared" ref="D82:F82" si="74">SUM(D66,D75:D76,D80:D81)</f>
        <v>0</v>
      </c>
      <c r="E82" s="183">
        <f t="shared" si="74"/>
        <v>0</v>
      </c>
      <c r="F82" s="183">
        <f t="shared" si="74"/>
        <v>0</v>
      </c>
      <c r="G82" s="183">
        <f t="shared" ref="G82:J82" si="75">SUM(G66,G75:G76,G80:G81)</f>
        <v>0</v>
      </c>
      <c r="H82" s="183">
        <f t="shared" si="75"/>
        <v>0</v>
      </c>
      <c r="I82" s="183">
        <f t="shared" si="75"/>
        <v>0</v>
      </c>
      <c r="J82" s="183">
        <f t="shared" si="75"/>
        <v>0</v>
      </c>
    </row>
    <row r="83" spans="1:10" s="1" customFormat="1" ht="15" x14ac:dyDescent="0.3">
      <c r="A83" s="262" t="s">
        <v>239</v>
      </c>
      <c r="C83" s="234">
        <v>1</v>
      </c>
      <c r="D83" s="234">
        <v>1</v>
      </c>
      <c r="E83" s="234">
        <v>1</v>
      </c>
      <c r="F83" s="234">
        <v>1</v>
      </c>
      <c r="G83" s="234">
        <v>1</v>
      </c>
      <c r="H83" s="234">
        <v>1</v>
      </c>
      <c r="I83" s="234">
        <v>1</v>
      </c>
      <c r="J83" s="234">
        <v>1</v>
      </c>
    </row>
    <row r="84" spans="1:10" ht="15" x14ac:dyDescent="0.3">
      <c r="A84" s="214" t="s">
        <v>466</v>
      </c>
      <c r="B84" s="1"/>
      <c r="C84" s="441">
        <f t="shared" ref="C84:F84" si="76">SUM(C68*C83,C71:C72)</f>
        <v>0</v>
      </c>
      <c r="D84" s="441">
        <f t="shared" si="76"/>
        <v>0</v>
      </c>
      <c r="E84" s="441">
        <f t="shared" si="76"/>
        <v>0</v>
      </c>
      <c r="F84" s="441">
        <f t="shared" si="76"/>
        <v>0</v>
      </c>
      <c r="G84" s="441">
        <f t="shared" ref="G84:J84" si="77">SUM(G68*G83,G71:G72)</f>
        <v>0</v>
      </c>
      <c r="H84" s="441">
        <f t="shared" si="77"/>
        <v>0</v>
      </c>
      <c r="I84" s="441">
        <f t="shared" si="77"/>
        <v>0</v>
      </c>
      <c r="J84" s="441">
        <f t="shared" si="77"/>
        <v>0</v>
      </c>
    </row>
    <row r="85" spans="1:10" s="65" customFormat="1" ht="15" x14ac:dyDescent="0.3">
      <c r="A85" s="212" t="s">
        <v>19</v>
      </c>
      <c r="B85" s="213"/>
      <c r="C85" s="183">
        <f>SUM(C80:C81,C75:C76,C71,C72)+C68*C83</f>
        <v>0</v>
      </c>
      <c r="D85" s="183">
        <f>SUM(D80:D81,D75:D76,D71,D72)+D68*D83</f>
        <v>0</v>
      </c>
      <c r="E85" s="183">
        <f>SUM(E80:E81,E75:E76,E71,E72)+E68*E83</f>
        <v>0</v>
      </c>
      <c r="F85" s="183">
        <f>SUM(F80:F81,F75:F76,F71,F72)+F68*F83</f>
        <v>0</v>
      </c>
      <c r="G85" s="183">
        <f t="shared" ref="G85:J85" si="78">SUM(G80:G81,G75:G76,G71,G72)+G68*G83</f>
        <v>0</v>
      </c>
      <c r="H85" s="183">
        <f t="shared" si="78"/>
        <v>0</v>
      </c>
      <c r="I85" s="183">
        <f t="shared" si="78"/>
        <v>0</v>
      </c>
      <c r="J85" s="183">
        <f t="shared" si="78"/>
        <v>0</v>
      </c>
    </row>
    <row r="86" spans="1:10" s="65" customFormat="1" x14ac:dyDescent="0.3">
      <c r="A86" s="25" t="s">
        <v>465</v>
      </c>
      <c r="B86" s="7"/>
      <c r="C86" s="219">
        <f>C60</f>
        <v>0</v>
      </c>
      <c r="D86" s="219">
        <f>D60</f>
        <v>0</v>
      </c>
      <c r="E86" s="219">
        <f>E60</f>
        <v>0</v>
      </c>
      <c r="F86" s="219">
        <f>F60</f>
        <v>0</v>
      </c>
      <c r="G86" s="219">
        <f t="shared" ref="G86:J86" si="79">G60</f>
        <v>0</v>
      </c>
      <c r="H86" s="219">
        <f t="shared" si="79"/>
        <v>0</v>
      </c>
      <c r="I86" s="219">
        <f t="shared" si="79"/>
        <v>0</v>
      </c>
      <c r="J86" s="219">
        <f t="shared" si="79"/>
        <v>0</v>
      </c>
    </row>
    <row r="87" spans="1:10" s="1" customFormat="1" ht="15" x14ac:dyDescent="0.3">
      <c r="A87" s="190" t="s">
        <v>360</v>
      </c>
      <c r="B87" s="191"/>
      <c r="C87" s="192">
        <f>C85-C86</f>
        <v>0</v>
      </c>
      <c r="D87" s="192">
        <f t="shared" ref="D87" si="80">D85-D86</f>
        <v>0</v>
      </c>
      <c r="E87" s="192">
        <f t="shared" ref="E87" si="81">E85-E86</f>
        <v>0</v>
      </c>
      <c r="F87" s="192">
        <f t="shared" ref="F87:J87" si="82">F85-F86</f>
        <v>0</v>
      </c>
      <c r="G87" s="192">
        <f t="shared" si="82"/>
        <v>0</v>
      </c>
      <c r="H87" s="192">
        <f t="shared" si="82"/>
        <v>0</v>
      </c>
      <c r="I87" s="192">
        <f t="shared" si="82"/>
        <v>0</v>
      </c>
      <c r="J87" s="192">
        <f t="shared" si="82"/>
        <v>0</v>
      </c>
    </row>
    <row r="88" spans="1:10" s="1" customFormat="1" ht="15.75" thickBot="1" x14ac:dyDescent="0.35">
      <c r="A88" s="141" t="s">
        <v>361</v>
      </c>
      <c r="B88" s="142"/>
      <c r="C88" s="193" t="str">
        <f>IFERROR((C87/C86)," ")</f>
        <v xml:space="preserve"> </v>
      </c>
      <c r="D88" s="193" t="str">
        <f t="shared" ref="D88:F88" si="83">IFERROR((D87/D86)," ")</f>
        <v xml:space="preserve"> </v>
      </c>
      <c r="E88" s="193" t="str">
        <f t="shared" si="83"/>
        <v xml:space="preserve"> </v>
      </c>
      <c r="F88" s="193" t="str">
        <f t="shared" si="83"/>
        <v xml:space="preserve"> </v>
      </c>
      <c r="G88" s="193" t="str">
        <f t="shared" ref="G88:J88" si="84">IFERROR((G87/G86)," ")</f>
        <v xml:space="preserve"> </v>
      </c>
      <c r="H88" s="193" t="str">
        <f t="shared" si="84"/>
        <v xml:space="preserve"> </v>
      </c>
      <c r="I88" s="193" t="str">
        <f t="shared" si="84"/>
        <v xml:space="preserve"> </v>
      </c>
      <c r="J88" s="193" t="str">
        <f t="shared" si="84"/>
        <v xml:space="preserve"> </v>
      </c>
    </row>
    <row r="89" spans="1:10" s="1" customFormat="1" ht="15.75" thickTop="1" x14ac:dyDescent="0.3">
      <c r="A89" s="497" t="s">
        <v>348</v>
      </c>
      <c r="B89" s="498" t="s">
        <v>348</v>
      </c>
      <c r="C89" s="498" t="s">
        <v>348</v>
      </c>
      <c r="D89" s="498" t="s">
        <v>348</v>
      </c>
      <c r="E89" s="498" t="s">
        <v>348</v>
      </c>
      <c r="F89" s="498" t="s">
        <v>348</v>
      </c>
      <c r="G89" s="498" t="s">
        <v>348</v>
      </c>
      <c r="H89" s="498" t="s">
        <v>348</v>
      </c>
      <c r="I89" s="498" t="s">
        <v>348</v>
      </c>
      <c r="J89" s="498" t="s">
        <v>348</v>
      </c>
    </row>
    <row r="90" spans="1:10" s="1" customFormat="1" ht="27" x14ac:dyDescent="0.3">
      <c r="A90" s="11"/>
      <c r="B90" s="203" t="s">
        <v>29</v>
      </c>
      <c r="C90" s="203" t="str">
        <f>"Coût annuel estimé      "&amp;C$5</f>
        <v>Coût annuel estimé      Ie1'</v>
      </c>
      <c r="D90" s="203" t="str">
        <f>"Coût annuel estimé      "&amp;D$5</f>
        <v>Coût annuel estimé      Ie2'</v>
      </c>
      <c r="E90" s="203" t="str">
        <f>"Coût annuel estimé      "&amp;E$5</f>
        <v>Coût annuel estimé      If1'</v>
      </c>
      <c r="F90" s="203" t="str">
        <f>"Coût annuel estimé      "&amp;F$5</f>
        <v>Coût annuel estimé      If2'</v>
      </c>
      <c r="G90" s="448" t="str">
        <f>"Coût annuel estimé      "&amp;G$6</f>
        <v>Coût annuel estimé      TMT5</v>
      </c>
      <c r="H90" s="448" t="str">
        <f t="shared" ref="H90:J90" si="85">"Coût annuel estimé      "&amp;H$6</f>
        <v>Coût annuel estimé      TMT6</v>
      </c>
      <c r="I90" s="448" t="str">
        <f t="shared" si="85"/>
        <v>Coût annuel estimé      TMT7</v>
      </c>
      <c r="J90" s="448" t="str">
        <f t="shared" si="85"/>
        <v>Coût annuel estimé      TMT8</v>
      </c>
    </row>
    <row r="91" spans="1:10" s="1" customFormat="1" ht="15" x14ac:dyDescent="0.3">
      <c r="A91" s="214" t="s">
        <v>11</v>
      </c>
      <c r="B91" s="137"/>
      <c r="C91" s="187">
        <f t="shared" ref="C91:F91" si="86">SUM(C92,C96:C97)</f>
        <v>0</v>
      </c>
      <c r="D91" s="187">
        <f t="shared" si="86"/>
        <v>0</v>
      </c>
      <c r="E91" s="187">
        <f t="shared" si="86"/>
        <v>0</v>
      </c>
      <c r="F91" s="187">
        <f t="shared" si="86"/>
        <v>0</v>
      </c>
      <c r="G91" s="187">
        <f t="shared" ref="G91:J91" si="87">SUM(G92,G96:G97)</f>
        <v>0</v>
      </c>
      <c r="H91" s="187">
        <f t="shared" si="87"/>
        <v>0</v>
      </c>
      <c r="I91" s="187">
        <f t="shared" si="87"/>
        <v>0</v>
      </c>
      <c r="J91" s="187">
        <f t="shared" si="87"/>
        <v>0</v>
      </c>
    </row>
    <row r="92" spans="1:10" s="1" customFormat="1" ht="15" x14ac:dyDescent="0.3">
      <c r="A92" s="59" t="s">
        <v>12</v>
      </c>
      <c r="B92" s="137"/>
      <c r="C92" s="187">
        <f t="shared" ref="C92:J92" si="88">C93</f>
        <v>0</v>
      </c>
      <c r="D92" s="187">
        <f t="shared" si="88"/>
        <v>0</v>
      </c>
      <c r="E92" s="187">
        <f t="shared" si="88"/>
        <v>0</v>
      </c>
      <c r="F92" s="187">
        <f t="shared" si="88"/>
        <v>0</v>
      </c>
      <c r="G92" s="187">
        <f t="shared" si="88"/>
        <v>0</v>
      </c>
      <c r="H92" s="187">
        <f t="shared" si="88"/>
        <v>0</v>
      </c>
      <c r="I92" s="187">
        <f t="shared" si="88"/>
        <v>0</v>
      </c>
      <c r="J92" s="187">
        <f t="shared" si="88"/>
        <v>0</v>
      </c>
    </row>
    <row r="93" spans="1:10" s="1" customFormat="1" ht="15" x14ac:dyDescent="0.3">
      <c r="A93" s="60" t="s">
        <v>13</v>
      </c>
      <c r="B93" s="137"/>
      <c r="C93" s="187">
        <f t="shared" ref="C93:F93" si="89">SUM(C94:C95)</f>
        <v>0</v>
      </c>
      <c r="D93" s="187">
        <f t="shared" si="89"/>
        <v>0</v>
      </c>
      <c r="E93" s="187">
        <f t="shared" si="89"/>
        <v>0</v>
      </c>
      <c r="F93" s="187">
        <f t="shared" si="89"/>
        <v>0</v>
      </c>
      <c r="G93" s="187">
        <f t="shared" ref="G93:J93" si="90">SUM(G94:G95)</f>
        <v>0</v>
      </c>
      <c r="H93" s="187">
        <f t="shared" si="90"/>
        <v>0</v>
      </c>
      <c r="I93" s="187">
        <f t="shared" si="90"/>
        <v>0</v>
      </c>
      <c r="J93" s="187">
        <f t="shared" si="90"/>
        <v>0</v>
      </c>
    </row>
    <row r="94" spans="1:10" s="1" customFormat="1" ht="15" x14ac:dyDescent="0.3">
      <c r="A94" s="215" t="s">
        <v>202</v>
      </c>
      <c r="B94" s="220">
        <f>'TAB4.4.2'!D$10</f>
        <v>0</v>
      </c>
      <c r="C94" s="187">
        <f t="shared" ref="C94:J95" si="91">$B94*C$12*12</f>
        <v>0</v>
      </c>
      <c r="D94" s="187">
        <f t="shared" si="91"/>
        <v>0</v>
      </c>
      <c r="E94" s="187">
        <f t="shared" si="91"/>
        <v>0</v>
      </c>
      <c r="F94" s="187">
        <f t="shared" si="91"/>
        <v>0</v>
      </c>
      <c r="G94" s="187">
        <f t="shared" si="91"/>
        <v>0</v>
      </c>
      <c r="H94" s="187">
        <f t="shared" si="91"/>
        <v>0</v>
      </c>
      <c r="I94" s="187">
        <f t="shared" si="91"/>
        <v>0</v>
      </c>
      <c r="J94" s="187">
        <f t="shared" si="91"/>
        <v>0</v>
      </c>
    </row>
    <row r="95" spans="1:10" s="1" customFormat="1" ht="15" x14ac:dyDescent="0.3">
      <c r="A95" s="215" t="s">
        <v>203</v>
      </c>
      <c r="B95" s="220">
        <f>'TAB4.4.2'!D$11</f>
        <v>0</v>
      </c>
      <c r="C95" s="187">
        <f t="shared" si="91"/>
        <v>0</v>
      </c>
      <c r="D95" s="187">
        <f t="shared" si="91"/>
        <v>0</v>
      </c>
      <c r="E95" s="187">
        <f t="shared" si="91"/>
        <v>0</v>
      </c>
      <c r="F95" s="187">
        <f t="shared" si="91"/>
        <v>0</v>
      </c>
      <c r="G95" s="187">
        <f t="shared" si="91"/>
        <v>0</v>
      </c>
      <c r="H95" s="187">
        <f t="shared" si="91"/>
        <v>0</v>
      </c>
      <c r="I95" s="187">
        <f t="shared" si="91"/>
        <v>0</v>
      </c>
      <c r="J95" s="187">
        <f t="shared" si="91"/>
        <v>0</v>
      </c>
    </row>
    <row r="96" spans="1:10" s="1" customFormat="1" ht="15" x14ac:dyDescent="0.3">
      <c r="A96" s="59" t="s">
        <v>14</v>
      </c>
      <c r="B96" s="187">
        <f>'TAB4.4.2'!D$14</f>
        <v>0</v>
      </c>
      <c r="C96" s="187">
        <f t="shared" ref="C96:J96" si="92">$B96</f>
        <v>0</v>
      </c>
      <c r="D96" s="187">
        <f t="shared" si="92"/>
        <v>0</v>
      </c>
      <c r="E96" s="187">
        <f t="shared" si="92"/>
        <v>0</v>
      </c>
      <c r="F96" s="187">
        <f t="shared" si="92"/>
        <v>0</v>
      </c>
      <c r="G96" s="187">
        <f t="shared" si="92"/>
        <v>0</v>
      </c>
      <c r="H96" s="187">
        <f t="shared" si="92"/>
        <v>0</v>
      </c>
      <c r="I96" s="187">
        <f t="shared" si="92"/>
        <v>0</v>
      </c>
      <c r="J96" s="187">
        <f t="shared" si="92"/>
        <v>0</v>
      </c>
    </row>
    <row r="97" spans="1:10" s="1" customFormat="1" ht="15" x14ac:dyDescent="0.3">
      <c r="A97" s="59" t="s">
        <v>92</v>
      </c>
      <c r="B97" s="137"/>
      <c r="C97" s="187">
        <f t="shared" ref="C97:F97" si="93">SUM(C98:C99)</f>
        <v>0</v>
      </c>
      <c r="D97" s="187">
        <f t="shared" si="93"/>
        <v>0</v>
      </c>
      <c r="E97" s="187">
        <f t="shared" si="93"/>
        <v>0</v>
      </c>
      <c r="F97" s="187">
        <f t="shared" si="93"/>
        <v>0</v>
      </c>
      <c r="G97" s="187">
        <f t="shared" ref="G97:J97" si="94">SUM(G98:G99)</f>
        <v>0</v>
      </c>
      <c r="H97" s="187">
        <f t="shared" si="94"/>
        <v>0</v>
      </c>
      <c r="I97" s="187">
        <f t="shared" si="94"/>
        <v>0</v>
      </c>
      <c r="J97" s="187">
        <f t="shared" si="94"/>
        <v>0</v>
      </c>
    </row>
    <row r="98" spans="1:10" s="1" customFormat="1" ht="15" x14ac:dyDescent="0.3">
      <c r="A98" s="60" t="s">
        <v>87</v>
      </c>
      <c r="B98" s="220">
        <f>'TAB4.4.2'!D$17</f>
        <v>0</v>
      </c>
      <c r="C98" s="187">
        <f t="shared" ref="C98:J98" si="95">$B98*C$7</f>
        <v>0</v>
      </c>
      <c r="D98" s="187">
        <f t="shared" si="95"/>
        <v>0</v>
      </c>
      <c r="E98" s="187">
        <f t="shared" si="95"/>
        <v>0</v>
      </c>
      <c r="F98" s="187">
        <f t="shared" si="95"/>
        <v>0</v>
      </c>
      <c r="G98" s="187">
        <f t="shared" si="95"/>
        <v>0</v>
      </c>
      <c r="H98" s="187">
        <f t="shared" si="95"/>
        <v>0</v>
      </c>
      <c r="I98" s="187">
        <f t="shared" si="95"/>
        <v>0</v>
      </c>
      <c r="J98" s="187">
        <f t="shared" si="95"/>
        <v>0</v>
      </c>
    </row>
    <row r="99" spans="1:10" s="1" customFormat="1" ht="15" x14ac:dyDescent="0.3">
      <c r="A99" s="60" t="s">
        <v>15</v>
      </c>
      <c r="B99" s="220">
        <f>'TAB4.4.2'!D$18</f>
        <v>0</v>
      </c>
      <c r="C99" s="187">
        <f t="shared" ref="C99:J99" si="96">$B99*C$8</f>
        <v>0</v>
      </c>
      <c r="D99" s="187">
        <f t="shared" si="96"/>
        <v>0</v>
      </c>
      <c r="E99" s="187">
        <f t="shared" si="96"/>
        <v>0</v>
      </c>
      <c r="F99" s="187">
        <f t="shared" si="96"/>
        <v>0</v>
      </c>
      <c r="G99" s="187">
        <f t="shared" si="96"/>
        <v>0</v>
      </c>
      <c r="H99" s="187">
        <f t="shared" si="96"/>
        <v>0</v>
      </c>
      <c r="I99" s="187">
        <f t="shared" si="96"/>
        <v>0</v>
      </c>
      <c r="J99" s="187">
        <f t="shared" si="96"/>
        <v>0</v>
      </c>
    </row>
    <row r="100" spans="1:10" s="1" customFormat="1" ht="15" x14ac:dyDescent="0.3">
      <c r="A100" s="214" t="s">
        <v>539</v>
      </c>
      <c r="B100" s="220">
        <f>'TAB4.4.2'!D$20</f>
        <v>0</v>
      </c>
      <c r="C100" s="187">
        <f t="shared" ref="C100:J100" si="97">$B100*C$11</f>
        <v>0</v>
      </c>
      <c r="D100" s="187">
        <f t="shared" si="97"/>
        <v>0</v>
      </c>
      <c r="E100" s="187">
        <f t="shared" si="97"/>
        <v>0</v>
      </c>
      <c r="F100" s="187">
        <f t="shared" si="97"/>
        <v>0</v>
      </c>
      <c r="G100" s="187">
        <f t="shared" si="97"/>
        <v>0</v>
      </c>
      <c r="H100" s="187">
        <f t="shared" si="97"/>
        <v>0</v>
      </c>
      <c r="I100" s="187">
        <f t="shared" si="97"/>
        <v>0</v>
      </c>
      <c r="J100" s="187">
        <f t="shared" si="97"/>
        <v>0</v>
      </c>
    </row>
    <row r="101" spans="1:10" s="1" customFormat="1" ht="15" x14ac:dyDescent="0.3">
      <c r="A101" s="214" t="s">
        <v>89</v>
      </c>
      <c r="B101" s="220"/>
      <c r="C101" s="187">
        <f t="shared" ref="C101:F101" si="98">SUM(C102:C104)</f>
        <v>0</v>
      </c>
      <c r="D101" s="187">
        <f t="shared" si="98"/>
        <v>0</v>
      </c>
      <c r="E101" s="187">
        <f t="shared" si="98"/>
        <v>0</v>
      </c>
      <c r="F101" s="187">
        <f t="shared" si="98"/>
        <v>0</v>
      </c>
      <c r="G101" s="187">
        <f t="shared" ref="G101:J101" si="99">SUM(G102:G104)</f>
        <v>0</v>
      </c>
      <c r="H101" s="187">
        <f t="shared" si="99"/>
        <v>0</v>
      </c>
      <c r="I101" s="187">
        <f t="shared" si="99"/>
        <v>0</v>
      </c>
      <c r="J101" s="187">
        <f t="shared" si="99"/>
        <v>0</v>
      </c>
    </row>
    <row r="102" spans="1:10" s="1" customFormat="1" ht="15" x14ac:dyDescent="0.3">
      <c r="A102" s="59" t="s">
        <v>4</v>
      </c>
      <c r="B102" s="220">
        <f>'TAB4.4.2'!D$22</f>
        <v>0</v>
      </c>
      <c r="C102" s="187">
        <f t="shared" ref="C102:J105" si="100">$B102*C$11</f>
        <v>0</v>
      </c>
      <c r="D102" s="187">
        <f t="shared" si="100"/>
        <v>0</v>
      </c>
      <c r="E102" s="187">
        <f t="shared" si="100"/>
        <v>0</v>
      </c>
      <c r="F102" s="187">
        <f t="shared" si="100"/>
        <v>0</v>
      </c>
      <c r="G102" s="187">
        <f t="shared" si="100"/>
        <v>0</v>
      </c>
      <c r="H102" s="187">
        <f t="shared" si="100"/>
        <v>0</v>
      </c>
      <c r="I102" s="187">
        <f t="shared" si="100"/>
        <v>0</v>
      </c>
      <c r="J102" s="187">
        <f t="shared" si="100"/>
        <v>0</v>
      </c>
    </row>
    <row r="103" spans="1:10" s="1" customFormat="1" ht="15" x14ac:dyDescent="0.3">
      <c r="A103" s="59" t="s">
        <v>104</v>
      </c>
      <c r="B103" s="220">
        <f>'TAB4.4.2'!D$23</f>
        <v>0</v>
      </c>
      <c r="C103" s="187">
        <f t="shared" si="100"/>
        <v>0</v>
      </c>
      <c r="D103" s="187">
        <f t="shared" si="100"/>
        <v>0</v>
      </c>
      <c r="E103" s="187">
        <f t="shared" si="100"/>
        <v>0</v>
      </c>
      <c r="F103" s="187">
        <f t="shared" si="100"/>
        <v>0</v>
      </c>
      <c r="G103" s="187">
        <f t="shared" si="100"/>
        <v>0</v>
      </c>
      <c r="H103" s="187">
        <f t="shared" si="100"/>
        <v>0</v>
      </c>
      <c r="I103" s="187">
        <f t="shared" si="100"/>
        <v>0</v>
      </c>
      <c r="J103" s="187">
        <f t="shared" si="100"/>
        <v>0</v>
      </c>
    </row>
    <row r="104" spans="1:10" s="1" customFormat="1" ht="15" x14ac:dyDescent="0.3">
      <c r="A104" s="59" t="s">
        <v>106</v>
      </c>
      <c r="B104" s="220">
        <f>'TAB4.4.2'!D$24</f>
        <v>0</v>
      </c>
      <c r="C104" s="187">
        <f t="shared" si="100"/>
        <v>0</v>
      </c>
      <c r="D104" s="187">
        <f t="shared" si="100"/>
        <v>0</v>
      </c>
      <c r="E104" s="187">
        <f t="shared" si="100"/>
        <v>0</v>
      </c>
      <c r="F104" s="187">
        <f t="shared" si="100"/>
        <v>0</v>
      </c>
      <c r="G104" s="187">
        <f t="shared" si="100"/>
        <v>0</v>
      </c>
      <c r="H104" s="187">
        <f t="shared" si="100"/>
        <v>0</v>
      </c>
      <c r="I104" s="187">
        <f t="shared" si="100"/>
        <v>0</v>
      </c>
      <c r="J104" s="187">
        <f t="shared" si="100"/>
        <v>0</v>
      </c>
    </row>
    <row r="105" spans="1:10" s="1" customFormat="1" ht="15" x14ac:dyDescent="0.3">
      <c r="A105" s="214" t="s">
        <v>90</v>
      </c>
      <c r="B105" s="220">
        <f>'TAB4.4.2'!D$25</f>
        <v>0</v>
      </c>
      <c r="C105" s="187">
        <f t="shared" si="100"/>
        <v>0</v>
      </c>
      <c r="D105" s="187">
        <f t="shared" si="100"/>
        <v>0</v>
      </c>
      <c r="E105" s="187">
        <f t="shared" si="100"/>
        <v>0</v>
      </c>
      <c r="F105" s="187">
        <f t="shared" si="100"/>
        <v>0</v>
      </c>
      <c r="G105" s="187">
        <f t="shared" si="100"/>
        <v>0</v>
      </c>
      <c r="H105" s="187">
        <f t="shared" si="100"/>
        <v>0</v>
      </c>
      <c r="I105" s="187">
        <f t="shared" si="100"/>
        <v>0</v>
      </c>
      <c r="J105" s="187">
        <f t="shared" si="100"/>
        <v>0</v>
      </c>
    </row>
    <row r="106" spans="1:10" s="1" customFormat="1" ht="15" x14ac:dyDescent="0.3">
      <c r="A106" s="214" t="s">
        <v>91</v>
      </c>
      <c r="B106" s="220">
        <f>'TAB4.4.2'!D$26</f>
        <v>0</v>
      </c>
      <c r="C106" s="187">
        <f t="shared" ref="C106:J106" si="101">$B106*C$13</f>
        <v>0</v>
      </c>
      <c r="D106" s="187">
        <f t="shared" si="101"/>
        <v>0</v>
      </c>
      <c r="E106" s="187">
        <f t="shared" si="101"/>
        <v>0</v>
      </c>
      <c r="F106" s="187">
        <f t="shared" si="101"/>
        <v>0</v>
      </c>
      <c r="G106" s="187">
        <f t="shared" si="101"/>
        <v>0</v>
      </c>
      <c r="H106" s="187">
        <f t="shared" si="101"/>
        <v>0</v>
      </c>
      <c r="I106" s="187">
        <f t="shared" si="101"/>
        <v>0</v>
      </c>
      <c r="J106" s="187">
        <f t="shared" si="101"/>
        <v>0</v>
      </c>
    </row>
    <row r="107" spans="1:10" s="1" customFormat="1" ht="15" x14ac:dyDescent="0.3">
      <c r="A107" s="249" t="s">
        <v>467</v>
      </c>
      <c r="B107" s="213"/>
      <c r="C107" s="183">
        <f>SUM(C91,C100:C101,C105:C106)</f>
        <v>0</v>
      </c>
      <c r="D107" s="183">
        <f t="shared" ref="D107:F107" si="102">SUM(D91,D100:D101,D105:D106)</f>
        <v>0</v>
      </c>
      <c r="E107" s="183">
        <f t="shared" si="102"/>
        <v>0</v>
      </c>
      <c r="F107" s="183">
        <f t="shared" si="102"/>
        <v>0</v>
      </c>
      <c r="G107" s="183">
        <f t="shared" ref="G107:J107" si="103">SUM(G91,G100:G101,G105:G106)</f>
        <v>0</v>
      </c>
      <c r="H107" s="183">
        <f t="shared" si="103"/>
        <v>0</v>
      </c>
      <c r="I107" s="183">
        <f t="shared" si="103"/>
        <v>0</v>
      </c>
      <c r="J107" s="183">
        <f t="shared" si="103"/>
        <v>0</v>
      </c>
    </row>
    <row r="108" spans="1:10" s="1" customFormat="1" ht="15" x14ac:dyDescent="0.3">
      <c r="A108" s="262" t="s">
        <v>239</v>
      </c>
      <c r="C108" s="234">
        <v>1</v>
      </c>
      <c r="D108" s="234">
        <v>1</v>
      </c>
      <c r="E108" s="234">
        <v>1</v>
      </c>
      <c r="F108" s="234">
        <v>1</v>
      </c>
      <c r="G108" s="234">
        <v>1</v>
      </c>
      <c r="H108" s="234">
        <v>1</v>
      </c>
      <c r="I108" s="234">
        <v>1</v>
      </c>
      <c r="J108" s="234">
        <v>1</v>
      </c>
    </row>
    <row r="109" spans="1:10" s="1" customFormat="1" ht="15" x14ac:dyDescent="0.3">
      <c r="A109" s="214" t="s">
        <v>466</v>
      </c>
      <c r="C109" s="441">
        <f t="shared" ref="C109:F109" si="104">SUM(C93*C108,C96:C97)</f>
        <v>0</v>
      </c>
      <c r="D109" s="441">
        <f t="shared" si="104"/>
        <v>0</v>
      </c>
      <c r="E109" s="441">
        <f t="shared" si="104"/>
        <v>0</v>
      </c>
      <c r="F109" s="441">
        <f t="shared" si="104"/>
        <v>0</v>
      </c>
      <c r="G109" s="441">
        <f t="shared" ref="G109:J109" si="105">SUM(G93*G108,G96:G97)</f>
        <v>0</v>
      </c>
      <c r="H109" s="441">
        <f t="shared" si="105"/>
        <v>0</v>
      </c>
      <c r="I109" s="441">
        <f t="shared" si="105"/>
        <v>0</v>
      </c>
      <c r="J109" s="441">
        <f t="shared" si="105"/>
        <v>0</v>
      </c>
    </row>
    <row r="110" spans="1:10" s="1" customFormat="1" ht="15" x14ac:dyDescent="0.3">
      <c r="A110" s="212" t="s">
        <v>19</v>
      </c>
      <c r="B110" s="213"/>
      <c r="C110" s="183">
        <f>SUM(C105:C106,C100:C101,C96,C97)+C93*C108</f>
        <v>0</v>
      </c>
      <c r="D110" s="183">
        <f>SUM(D105:D106,D100:D101,D96,D97)+D93*D108</f>
        <v>0</v>
      </c>
      <c r="E110" s="183">
        <f>SUM(E105:E106,E100:E101,E96,E97)+E93*E108</f>
        <v>0</v>
      </c>
      <c r="F110" s="183">
        <f>SUM(F105:F106,F100:F101,F96,F97)+F93*F108</f>
        <v>0</v>
      </c>
      <c r="G110" s="183">
        <f t="shared" ref="G110:J110" si="106">SUM(G105:G106,G100:G101,G96,G97)+G93*G108</f>
        <v>0</v>
      </c>
      <c r="H110" s="183">
        <f t="shared" si="106"/>
        <v>0</v>
      </c>
      <c r="I110" s="183">
        <f t="shared" si="106"/>
        <v>0</v>
      </c>
      <c r="J110" s="183">
        <f t="shared" si="106"/>
        <v>0</v>
      </c>
    </row>
    <row r="111" spans="1:10" s="1" customFormat="1" ht="15" x14ac:dyDescent="0.3">
      <c r="A111" s="25" t="s">
        <v>465</v>
      </c>
      <c r="B111" s="7"/>
      <c r="C111" s="219">
        <f>C85</f>
        <v>0</v>
      </c>
      <c r="D111" s="219">
        <f>D85</f>
        <v>0</v>
      </c>
      <c r="E111" s="219">
        <f>E85</f>
        <v>0</v>
      </c>
      <c r="F111" s="219">
        <f>F85</f>
        <v>0</v>
      </c>
      <c r="G111" s="219">
        <f t="shared" ref="G111:J111" si="107">G85</f>
        <v>0</v>
      </c>
      <c r="H111" s="219">
        <f t="shared" si="107"/>
        <v>0</v>
      </c>
      <c r="I111" s="219">
        <f t="shared" si="107"/>
        <v>0</v>
      </c>
      <c r="J111" s="219">
        <f t="shared" si="107"/>
        <v>0</v>
      </c>
    </row>
    <row r="112" spans="1:10" s="1" customFormat="1" ht="15" x14ac:dyDescent="0.3">
      <c r="A112" s="190" t="s">
        <v>362</v>
      </c>
      <c r="B112" s="191"/>
      <c r="C112" s="192">
        <f>C110-C111</f>
        <v>0</v>
      </c>
      <c r="D112" s="192">
        <f t="shared" ref="D112" si="108">D110-D111</f>
        <v>0</v>
      </c>
      <c r="E112" s="192">
        <f t="shared" ref="E112" si="109">E110-E111</f>
        <v>0</v>
      </c>
      <c r="F112" s="192">
        <f t="shared" ref="F112:J112" si="110">F110-F111</f>
        <v>0</v>
      </c>
      <c r="G112" s="192">
        <f t="shared" si="110"/>
        <v>0</v>
      </c>
      <c r="H112" s="192">
        <f t="shared" si="110"/>
        <v>0</v>
      </c>
      <c r="I112" s="192">
        <f t="shared" si="110"/>
        <v>0</v>
      </c>
      <c r="J112" s="192">
        <f t="shared" si="110"/>
        <v>0</v>
      </c>
    </row>
    <row r="113" spans="1:10" s="1" customFormat="1" ht="15.75" thickBot="1" x14ac:dyDescent="0.35">
      <c r="A113" s="141" t="s">
        <v>363</v>
      </c>
      <c r="B113" s="142"/>
      <c r="C113" s="193" t="str">
        <f>IFERROR((C112/C111)," ")</f>
        <v xml:space="preserve"> </v>
      </c>
      <c r="D113" s="193" t="str">
        <f t="shared" ref="D113:F113" si="111">IFERROR((D112/D111)," ")</f>
        <v xml:space="preserve"> </v>
      </c>
      <c r="E113" s="193" t="str">
        <f t="shared" si="111"/>
        <v xml:space="preserve"> </v>
      </c>
      <c r="F113" s="193" t="str">
        <f t="shared" si="111"/>
        <v xml:space="preserve"> </v>
      </c>
      <c r="G113" s="193" t="str">
        <f t="shared" ref="G113:J113" si="112">IFERROR((G112/G111)," ")</f>
        <v xml:space="preserve"> </v>
      </c>
      <c r="H113" s="193" t="str">
        <f t="shared" si="112"/>
        <v xml:space="preserve"> </v>
      </c>
      <c r="I113" s="193" t="str">
        <f t="shared" si="112"/>
        <v xml:space="preserve"> </v>
      </c>
      <c r="J113" s="193" t="str">
        <f t="shared" si="112"/>
        <v xml:space="preserve"> </v>
      </c>
    </row>
    <row r="114" spans="1:10" s="1" customFormat="1" ht="15.75" thickTop="1" x14ac:dyDescent="0.3">
      <c r="A114" s="497" t="s">
        <v>349</v>
      </c>
      <c r="B114" s="498" t="s">
        <v>349</v>
      </c>
      <c r="C114" s="498" t="s">
        <v>349</v>
      </c>
      <c r="D114" s="498" t="s">
        <v>349</v>
      </c>
      <c r="E114" s="498" t="s">
        <v>349</v>
      </c>
      <c r="F114" s="498" t="s">
        <v>349</v>
      </c>
      <c r="G114" s="498" t="s">
        <v>349</v>
      </c>
      <c r="H114" s="498" t="s">
        <v>349</v>
      </c>
      <c r="I114" s="498" t="s">
        <v>349</v>
      </c>
      <c r="J114" s="498" t="s">
        <v>349</v>
      </c>
    </row>
    <row r="115" spans="1:10" s="1" customFormat="1" ht="27" x14ac:dyDescent="0.3">
      <c r="A115" s="11"/>
      <c r="B115" s="203" t="s">
        <v>29</v>
      </c>
      <c r="C115" s="203" t="str">
        <f>"Coût annuel estimé      "&amp;C$5</f>
        <v>Coût annuel estimé      Ie1'</v>
      </c>
      <c r="D115" s="203" t="str">
        <f>"Coût annuel estimé      "&amp;D$5</f>
        <v>Coût annuel estimé      Ie2'</v>
      </c>
      <c r="E115" s="203" t="str">
        <f>"Coût annuel estimé      "&amp;E$5</f>
        <v>Coût annuel estimé      If1'</v>
      </c>
      <c r="F115" s="203" t="str">
        <f>"Coût annuel estimé      "&amp;F$5</f>
        <v>Coût annuel estimé      If2'</v>
      </c>
      <c r="G115" s="448" t="str">
        <f>"Coût annuel estimé      "&amp;G$6</f>
        <v>Coût annuel estimé      TMT5</v>
      </c>
      <c r="H115" s="448" t="str">
        <f t="shared" ref="H115:J115" si="113">"Coût annuel estimé      "&amp;H$6</f>
        <v>Coût annuel estimé      TMT6</v>
      </c>
      <c r="I115" s="448" t="str">
        <f t="shared" si="113"/>
        <v>Coût annuel estimé      TMT7</v>
      </c>
      <c r="J115" s="448" t="str">
        <f t="shared" si="113"/>
        <v>Coût annuel estimé      TMT8</v>
      </c>
    </row>
    <row r="116" spans="1:10" s="1" customFormat="1" ht="15" x14ac:dyDescent="0.3">
      <c r="A116" s="214" t="s">
        <v>11</v>
      </c>
      <c r="B116" s="137"/>
      <c r="C116" s="187">
        <f t="shared" ref="C116:F116" si="114">SUM(C117,C121:C122)</f>
        <v>0</v>
      </c>
      <c r="D116" s="187">
        <f t="shared" si="114"/>
        <v>0</v>
      </c>
      <c r="E116" s="187">
        <f t="shared" si="114"/>
        <v>0</v>
      </c>
      <c r="F116" s="187">
        <f t="shared" si="114"/>
        <v>0</v>
      </c>
      <c r="G116" s="187">
        <f t="shared" ref="G116:J116" si="115">SUM(G117,G121:G122)</f>
        <v>0</v>
      </c>
      <c r="H116" s="187">
        <f t="shared" si="115"/>
        <v>0</v>
      </c>
      <c r="I116" s="187">
        <f t="shared" si="115"/>
        <v>0</v>
      </c>
      <c r="J116" s="187">
        <f t="shared" si="115"/>
        <v>0</v>
      </c>
    </row>
    <row r="117" spans="1:10" s="1" customFormat="1" ht="15" x14ac:dyDescent="0.3">
      <c r="A117" s="59" t="s">
        <v>12</v>
      </c>
      <c r="B117" s="137"/>
      <c r="C117" s="187">
        <f t="shared" ref="C117:J117" si="116">C118</f>
        <v>0</v>
      </c>
      <c r="D117" s="187">
        <f t="shared" si="116"/>
        <v>0</v>
      </c>
      <c r="E117" s="187">
        <f t="shared" si="116"/>
        <v>0</v>
      </c>
      <c r="F117" s="187">
        <f t="shared" si="116"/>
        <v>0</v>
      </c>
      <c r="G117" s="187">
        <f t="shared" si="116"/>
        <v>0</v>
      </c>
      <c r="H117" s="187">
        <f t="shared" si="116"/>
        <v>0</v>
      </c>
      <c r="I117" s="187">
        <f t="shared" si="116"/>
        <v>0</v>
      </c>
      <c r="J117" s="187">
        <f t="shared" si="116"/>
        <v>0</v>
      </c>
    </row>
    <row r="118" spans="1:10" s="1" customFormat="1" ht="15" x14ac:dyDescent="0.3">
      <c r="A118" s="60" t="s">
        <v>13</v>
      </c>
      <c r="B118" s="137"/>
      <c r="C118" s="187">
        <f t="shared" ref="C118:F118" si="117">SUM(C119:C120)</f>
        <v>0</v>
      </c>
      <c r="D118" s="187">
        <f t="shared" si="117"/>
        <v>0</v>
      </c>
      <c r="E118" s="187">
        <f t="shared" si="117"/>
        <v>0</v>
      </c>
      <c r="F118" s="187">
        <f t="shared" si="117"/>
        <v>0</v>
      </c>
      <c r="G118" s="187">
        <f t="shared" ref="G118:J118" si="118">SUM(G119:G120)</f>
        <v>0</v>
      </c>
      <c r="H118" s="187">
        <f t="shared" si="118"/>
        <v>0</v>
      </c>
      <c r="I118" s="187">
        <f t="shared" si="118"/>
        <v>0</v>
      </c>
      <c r="J118" s="187">
        <f t="shared" si="118"/>
        <v>0</v>
      </c>
    </row>
    <row r="119" spans="1:10" s="1" customFormat="1" ht="15" x14ac:dyDescent="0.3">
      <c r="A119" s="215" t="s">
        <v>202</v>
      </c>
      <c r="B119" s="220">
        <f>'TAB4.5.2'!D$10</f>
        <v>0</v>
      </c>
      <c r="C119" s="187">
        <f t="shared" ref="C119:J120" si="119">$B119*C$12*12</f>
        <v>0</v>
      </c>
      <c r="D119" s="187">
        <f t="shared" si="119"/>
        <v>0</v>
      </c>
      <c r="E119" s="187">
        <f t="shared" si="119"/>
        <v>0</v>
      </c>
      <c r="F119" s="187">
        <f t="shared" si="119"/>
        <v>0</v>
      </c>
      <c r="G119" s="187">
        <f t="shared" si="119"/>
        <v>0</v>
      </c>
      <c r="H119" s="187">
        <f t="shared" si="119"/>
        <v>0</v>
      </c>
      <c r="I119" s="187">
        <f t="shared" si="119"/>
        <v>0</v>
      </c>
      <c r="J119" s="187">
        <f t="shared" si="119"/>
        <v>0</v>
      </c>
    </row>
    <row r="120" spans="1:10" s="1" customFormat="1" ht="15" x14ac:dyDescent="0.3">
      <c r="A120" s="215" t="s">
        <v>203</v>
      </c>
      <c r="B120" s="220">
        <f>'TAB4.5.2'!D$11</f>
        <v>0</v>
      </c>
      <c r="C120" s="187">
        <f t="shared" si="119"/>
        <v>0</v>
      </c>
      <c r="D120" s="187">
        <f t="shared" si="119"/>
        <v>0</v>
      </c>
      <c r="E120" s="187">
        <f t="shared" si="119"/>
        <v>0</v>
      </c>
      <c r="F120" s="187">
        <f t="shared" si="119"/>
        <v>0</v>
      </c>
      <c r="G120" s="187">
        <f t="shared" si="119"/>
        <v>0</v>
      </c>
      <c r="H120" s="187">
        <f t="shared" si="119"/>
        <v>0</v>
      </c>
      <c r="I120" s="187">
        <f t="shared" si="119"/>
        <v>0</v>
      </c>
      <c r="J120" s="187">
        <f t="shared" si="119"/>
        <v>0</v>
      </c>
    </row>
    <row r="121" spans="1:10" s="1" customFormat="1" ht="15" x14ac:dyDescent="0.3">
      <c r="A121" s="59" t="s">
        <v>14</v>
      </c>
      <c r="B121" s="187">
        <f>'TAB4.5.2'!D$14</f>
        <v>0</v>
      </c>
      <c r="C121" s="187">
        <f t="shared" ref="C121:J121" si="120">$B121</f>
        <v>0</v>
      </c>
      <c r="D121" s="187">
        <f t="shared" si="120"/>
        <v>0</v>
      </c>
      <c r="E121" s="187">
        <f t="shared" si="120"/>
        <v>0</v>
      </c>
      <c r="F121" s="187">
        <f t="shared" si="120"/>
        <v>0</v>
      </c>
      <c r="G121" s="187">
        <f t="shared" si="120"/>
        <v>0</v>
      </c>
      <c r="H121" s="187">
        <f t="shared" si="120"/>
        <v>0</v>
      </c>
      <c r="I121" s="187">
        <f t="shared" si="120"/>
        <v>0</v>
      </c>
      <c r="J121" s="187">
        <f t="shared" si="120"/>
        <v>0</v>
      </c>
    </row>
    <row r="122" spans="1:10" s="1" customFormat="1" ht="15" x14ac:dyDescent="0.3">
      <c r="A122" s="59" t="s">
        <v>92</v>
      </c>
      <c r="B122" s="137"/>
      <c r="C122" s="187">
        <f t="shared" ref="C122:F122" si="121">SUM(C123:C124)</f>
        <v>0</v>
      </c>
      <c r="D122" s="187">
        <f t="shared" si="121"/>
        <v>0</v>
      </c>
      <c r="E122" s="187">
        <f t="shared" si="121"/>
        <v>0</v>
      </c>
      <c r="F122" s="187">
        <f t="shared" si="121"/>
        <v>0</v>
      </c>
      <c r="G122" s="187">
        <f t="shared" ref="G122:J122" si="122">SUM(G123:G124)</f>
        <v>0</v>
      </c>
      <c r="H122" s="187">
        <f t="shared" si="122"/>
        <v>0</v>
      </c>
      <c r="I122" s="187">
        <f t="shared" si="122"/>
        <v>0</v>
      </c>
      <c r="J122" s="187">
        <f t="shared" si="122"/>
        <v>0</v>
      </c>
    </row>
    <row r="123" spans="1:10" s="1" customFormat="1" ht="15" x14ac:dyDescent="0.3">
      <c r="A123" s="60" t="s">
        <v>87</v>
      </c>
      <c r="B123" s="220">
        <f>'TAB4.5.2'!D$17</f>
        <v>0</v>
      </c>
      <c r="C123" s="187">
        <f t="shared" ref="C123:J123" si="123">$B123*C$7</f>
        <v>0</v>
      </c>
      <c r="D123" s="187">
        <f t="shared" si="123"/>
        <v>0</v>
      </c>
      <c r="E123" s="187">
        <f t="shared" si="123"/>
        <v>0</v>
      </c>
      <c r="F123" s="187">
        <f t="shared" si="123"/>
        <v>0</v>
      </c>
      <c r="G123" s="187">
        <f t="shared" si="123"/>
        <v>0</v>
      </c>
      <c r="H123" s="187">
        <f t="shared" si="123"/>
        <v>0</v>
      </c>
      <c r="I123" s="187">
        <f t="shared" si="123"/>
        <v>0</v>
      </c>
      <c r="J123" s="187">
        <f t="shared" si="123"/>
        <v>0</v>
      </c>
    </row>
    <row r="124" spans="1:10" s="1" customFormat="1" ht="15" x14ac:dyDescent="0.3">
      <c r="A124" s="60" t="s">
        <v>15</v>
      </c>
      <c r="B124" s="220">
        <f>'TAB4.5.2'!D$18</f>
        <v>0</v>
      </c>
      <c r="C124" s="187">
        <f t="shared" ref="C124:J124" si="124">$B124*C$8</f>
        <v>0</v>
      </c>
      <c r="D124" s="187">
        <f t="shared" si="124"/>
        <v>0</v>
      </c>
      <c r="E124" s="187">
        <f t="shared" si="124"/>
        <v>0</v>
      </c>
      <c r="F124" s="187">
        <f t="shared" si="124"/>
        <v>0</v>
      </c>
      <c r="G124" s="187">
        <f t="shared" si="124"/>
        <v>0</v>
      </c>
      <c r="H124" s="187">
        <f t="shared" si="124"/>
        <v>0</v>
      </c>
      <c r="I124" s="187">
        <f t="shared" si="124"/>
        <v>0</v>
      </c>
      <c r="J124" s="187">
        <f t="shared" si="124"/>
        <v>0</v>
      </c>
    </row>
    <row r="125" spans="1:10" s="1" customFormat="1" ht="15" x14ac:dyDescent="0.3">
      <c r="A125" s="214" t="s">
        <v>539</v>
      </c>
      <c r="B125" s="220">
        <f>'TAB4.5.2'!D$20</f>
        <v>0</v>
      </c>
      <c r="C125" s="187">
        <f t="shared" ref="C125:J125" si="125">$B125*C$11</f>
        <v>0</v>
      </c>
      <c r="D125" s="187">
        <f t="shared" si="125"/>
        <v>0</v>
      </c>
      <c r="E125" s="187">
        <f t="shared" si="125"/>
        <v>0</v>
      </c>
      <c r="F125" s="187">
        <f t="shared" si="125"/>
        <v>0</v>
      </c>
      <c r="G125" s="187">
        <f t="shared" si="125"/>
        <v>0</v>
      </c>
      <c r="H125" s="187">
        <f t="shared" si="125"/>
        <v>0</v>
      </c>
      <c r="I125" s="187">
        <f t="shared" si="125"/>
        <v>0</v>
      </c>
      <c r="J125" s="187">
        <f t="shared" si="125"/>
        <v>0</v>
      </c>
    </row>
    <row r="126" spans="1:10" s="1" customFormat="1" ht="15" x14ac:dyDescent="0.3">
      <c r="A126" s="214" t="s">
        <v>89</v>
      </c>
      <c r="B126" s="220"/>
      <c r="C126" s="187">
        <f t="shared" ref="C126:F126" si="126">SUM(C127:C129)</f>
        <v>0</v>
      </c>
      <c r="D126" s="187">
        <f t="shared" si="126"/>
        <v>0</v>
      </c>
      <c r="E126" s="187">
        <f t="shared" si="126"/>
        <v>0</v>
      </c>
      <c r="F126" s="187">
        <f t="shared" si="126"/>
        <v>0</v>
      </c>
      <c r="G126" s="187">
        <f t="shared" ref="G126:J126" si="127">SUM(G127:G129)</f>
        <v>0</v>
      </c>
      <c r="H126" s="187">
        <f t="shared" si="127"/>
        <v>0</v>
      </c>
      <c r="I126" s="187">
        <f t="shared" si="127"/>
        <v>0</v>
      </c>
      <c r="J126" s="187">
        <f t="shared" si="127"/>
        <v>0</v>
      </c>
    </row>
    <row r="127" spans="1:10" s="1" customFormat="1" ht="15" x14ac:dyDescent="0.3">
      <c r="A127" s="59" t="s">
        <v>4</v>
      </c>
      <c r="B127" s="220">
        <f>'TAB4.5.2'!D$22</f>
        <v>0</v>
      </c>
      <c r="C127" s="187">
        <f t="shared" ref="C127:J130" si="128">$B127*C$11</f>
        <v>0</v>
      </c>
      <c r="D127" s="187">
        <f t="shared" si="128"/>
        <v>0</v>
      </c>
      <c r="E127" s="187">
        <f t="shared" si="128"/>
        <v>0</v>
      </c>
      <c r="F127" s="187">
        <f t="shared" si="128"/>
        <v>0</v>
      </c>
      <c r="G127" s="187">
        <f t="shared" si="128"/>
        <v>0</v>
      </c>
      <c r="H127" s="187">
        <f t="shared" si="128"/>
        <v>0</v>
      </c>
      <c r="I127" s="187">
        <f t="shared" si="128"/>
        <v>0</v>
      </c>
      <c r="J127" s="187">
        <f t="shared" si="128"/>
        <v>0</v>
      </c>
    </row>
    <row r="128" spans="1:10" s="1" customFormat="1" ht="15" x14ac:dyDescent="0.3">
      <c r="A128" s="59" t="s">
        <v>104</v>
      </c>
      <c r="B128" s="220">
        <f>'TAB4.5.2'!D$23</f>
        <v>0</v>
      </c>
      <c r="C128" s="187">
        <f t="shared" si="128"/>
        <v>0</v>
      </c>
      <c r="D128" s="187">
        <f t="shared" si="128"/>
        <v>0</v>
      </c>
      <c r="E128" s="187">
        <f t="shared" si="128"/>
        <v>0</v>
      </c>
      <c r="F128" s="187">
        <f t="shared" si="128"/>
        <v>0</v>
      </c>
      <c r="G128" s="187">
        <f t="shared" si="128"/>
        <v>0</v>
      </c>
      <c r="H128" s="187">
        <f t="shared" si="128"/>
        <v>0</v>
      </c>
      <c r="I128" s="187">
        <f t="shared" si="128"/>
        <v>0</v>
      </c>
      <c r="J128" s="187">
        <f t="shared" si="128"/>
        <v>0</v>
      </c>
    </row>
    <row r="129" spans="1:10" s="1" customFormat="1" ht="15" x14ac:dyDescent="0.3">
      <c r="A129" s="59" t="s">
        <v>106</v>
      </c>
      <c r="B129" s="220">
        <f>'TAB4.5.2'!D$24</f>
        <v>0</v>
      </c>
      <c r="C129" s="187">
        <f t="shared" si="128"/>
        <v>0</v>
      </c>
      <c r="D129" s="187">
        <f t="shared" si="128"/>
        <v>0</v>
      </c>
      <c r="E129" s="187">
        <f t="shared" si="128"/>
        <v>0</v>
      </c>
      <c r="F129" s="187">
        <f t="shared" si="128"/>
        <v>0</v>
      </c>
      <c r="G129" s="187">
        <f t="shared" si="128"/>
        <v>0</v>
      </c>
      <c r="H129" s="187">
        <f t="shared" si="128"/>
        <v>0</v>
      </c>
      <c r="I129" s="187">
        <f t="shared" si="128"/>
        <v>0</v>
      </c>
      <c r="J129" s="187">
        <f t="shared" si="128"/>
        <v>0</v>
      </c>
    </row>
    <row r="130" spans="1:10" s="1" customFormat="1" ht="15" x14ac:dyDescent="0.3">
      <c r="A130" s="214" t="s">
        <v>90</v>
      </c>
      <c r="B130" s="220">
        <f>'TAB4.5.2'!D$25</f>
        <v>0</v>
      </c>
      <c r="C130" s="187">
        <f t="shared" si="128"/>
        <v>0</v>
      </c>
      <c r="D130" s="187">
        <f t="shared" si="128"/>
        <v>0</v>
      </c>
      <c r="E130" s="187">
        <f t="shared" si="128"/>
        <v>0</v>
      </c>
      <c r="F130" s="187">
        <f t="shared" si="128"/>
        <v>0</v>
      </c>
      <c r="G130" s="187">
        <f t="shared" si="128"/>
        <v>0</v>
      </c>
      <c r="H130" s="187">
        <f t="shared" si="128"/>
        <v>0</v>
      </c>
      <c r="I130" s="187">
        <f t="shared" si="128"/>
        <v>0</v>
      </c>
      <c r="J130" s="187">
        <f t="shared" si="128"/>
        <v>0</v>
      </c>
    </row>
    <row r="131" spans="1:10" s="1" customFormat="1" ht="15" x14ac:dyDescent="0.3">
      <c r="A131" s="214" t="s">
        <v>91</v>
      </c>
      <c r="B131" s="220">
        <f>'TAB4.5.2'!D$26</f>
        <v>0</v>
      </c>
      <c r="C131" s="187">
        <f t="shared" ref="C131:J131" si="129">$B131*C$13</f>
        <v>0</v>
      </c>
      <c r="D131" s="187">
        <f t="shared" si="129"/>
        <v>0</v>
      </c>
      <c r="E131" s="187">
        <f t="shared" si="129"/>
        <v>0</v>
      </c>
      <c r="F131" s="187">
        <f t="shared" si="129"/>
        <v>0</v>
      </c>
      <c r="G131" s="187">
        <f t="shared" si="129"/>
        <v>0</v>
      </c>
      <c r="H131" s="187">
        <f t="shared" si="129"/>
        <v>0</v>
      </c>
      <c r="I131" s="187">
        <f t="shared" si="129"/>
        <v>0</v>
      </c>
      <c r="J131" s="187">
        <f t="shared" si="129"/>
        <v>0</v>
      </c>
    </row>
    <row r="132" spans="1:10" s="1" customFormat="1" ht="15" x14ac:dyDescent="0.3">
      <c r="A132" s="249" t="s">
        <v>467</v>
      </c>
      <c r="B132" s="213"/>
      <c r="C132" s="183">
        <f>SUM(C116,C125:C126,C130:C131)</f>
        <v>0</v>
      </c>
      <c r="D132" s="183">
        <f t="shared" ref="D132:F132" si="130">SUM(D116,D125:D126,D130:D131)</f>
        <v>0</v>
      </c>
      <c r="E132" s="183">
        <f t="shared" si="130"/>
        <v>0</v>
      </c>
      <c r="F132" s="183">
        <f t="shared" si="130"/>
        <v>0</v>
      </c>
      <c r="G132" s="183">
        <f t="shared" ref="G132:J132" si="131">SUM(G116,G125:G126,G130:G131)</f>
        <v>0</v>
      </c>
      <c r="H132" s="183">
        <f t="shared" si="131"/>
        <v>0</v>
      </c>
      <c r="I132" s="183">
        <f t="shared" si="131"/>
        <v>0</v>
      </c>
      <c r="J132" s="183">
        <f t="shared" si="131"/>
        <v>0</v>
      </c>
    </row>
    <row r="133" spans="1:10" s="1" customFormat="1" ht="15" x14ac:dyDescent="0.3">
      <c r="A133" s="262" t="s">
        <v>239</v>
      </c>
      <c r="C133" s="234">
        <v>1</v>
      </c>
      <c r="D133" s="234">
        <v>1</v>
      </c>
      <c r="E133" s="234">
        <v>1</v>
      </c>
      <c r="F133" s="234">
        <v>1</v>
      </c>
      <c r="G133" s="234">
        <v>1</v>
      </c>
      <c r="H133" s="234">
        <v>1</v>
      </c>
      <c r="I133" s="234">
        <v>1</v>
      </c>
      <c r="J133" s="234">
        <v>1</v>
      </c>
    </row>
    <row r="134" spans="1:10" s="1" customFormat="1" ht="15" x14ac:dyDescent="0.3">
      <c r="A134" s="214" t="s">
        <v>466</v>
      </c>
      <c r="C134" s="441">
        <f t="shared" ref="C134:F134" si="132">SUM(C118*C133,C121:C122)</f>
        <v>0</v>
      </c>
      <c r="D134" s="441">
        <f t="shared" si="132"/>
        <v>0</v>
      </c>
      <c r="E134" s="441">
        <f t="shared" si="132"/>
        <v>0</v>
      </c>
      <c r="F134" s="441">
        <f t="shared" si="132"/>
        <v>0</v>
      </c>
      <c r="G134" s="441">
        <f t="shared" ref="G134:J134" si="133">SUM(G118*G133,G121:G122)</f>
        <v>0</v>
      </c>
      <c r="H134" s="441">
        <f t="shared" si="133"/>
        <v>0</v>
      </c>
      <c r="I134" s="441">
        <f t="shared" si="133"/>
        <v>0</v>
      </c>
      <c r="J134" s="441">
        <f t="shared" si="133"/>
        <v>0</v>
      </c>
    </row>
    <row r="135" spans="1:10" s="1" customFormat="1" ht="15" x14ac:dyDescent="0.3">
      <c r="A135" s="212" t="s">
        <v>19</v>
      </c>
      <c r="B135" s="213"/>
      <c r="C135" s="183">
        <f>SUM(C130:C131,C125:C126,C121,C122)+C118*C133</f>
        <v>0</v>
      </c>
      <c r="D135" s="183">
        <f>SUM(D130:D131,D125:D126,D121,D122)+D118*D133</f>
        <v>0</v>
      </c>
      <c r="E135" s="183">
        <f>SUM(E130:E131,E125:E126,E121,E122)+E118*E133</f>
        <v>0</v>
      </c>
      <c r="F135" s="183">
        <f>SUM(F130:F131,F125:F126,F121,F122)+F118*F133</f>
        <v>0</v>
      </c>
      <c r="G135" s="183">
        <f t="shared" ref="G135:J135" si="134">SUM(G130:G131,G125:G126,G121,G122)+G118*G133</f>
        <v>0</v>
      </c>
      <c r="H135" s="183">
        <f t="shared" si="134"/>
        <v>0</v>
      </c>
      <c r="I135" s="183">
        <f t="shared" si="134"/>
        <v>0</v>
      </c>
      <c r="J135" s="183">
        <f t="shared" si="134"/>
        <v>0</v>
      </c>
    </row>
    <row r="136" spans="1:10" s="1" customFormat="1" ht="15" x14ac:dyDescent="0.3">
      <c r="A136" s="25" t="s">
        <v>465</v>
      </c>
      <c r="B136" s="7"/>
      <c r="C136" s="219">
        <f>C110</f>
        <v>0</v>
      </c>
      <c r="D136" s="219">
        <f>D110</f>
        <v>0</v>
      </c>
      <c r="E136" s="219">
        <f>E110</f>
        <v>0</v>
      </c>
      <c r="F136" s="219">
        <f>F110</f>
        <v>0</v>
      </c>
      <c r="G136" s="219">
        <f t="shared" ref="G136:J136" si="135">G110</f>
        <v>0</v>
      </c>
      <c r="H136" s="219">
        <f t="shared" si="135"/>
        <v>0</v>
      </c>
      <c r="I136" s="219">
        <f t="shared" si="135"/>
        <v>0</v>
      </c>
      <c r="J136" s="219">
        <f t="shared" si="135"/>
        <v>0</v>
      </c>
    </row>
    <row r="137" spans="1:10" s="1" customFormat="1" ht="15" x14ac:dyDescent="0.3">
      <c r="A137" s="190" t="s">
        <v>367</v>
      </c>
      <c r="B137" s="191"/>
      <c r="C137" s="192">
        <f>C135-C136</f>
        <v>0</v>
      </c>
      <c r="D137" s="192">
        <f t="shared" ref="D137" si="136">D135-D136</f>
        <v>0</v>
      </c>
      <c r="E137" s="192">
        <f t="shared" ref="E137" si="137">E135-E136</f>
        <v>0</v>
      </c>
      <c r="F137" s="192">
        <f t="shared" ref="F137:J137" si="138">F135-F136</f>
        <v>0</v>
      </c>
      <c r="G137" s="192">
        <f t="shared" si="138"/>
        <v>0</v>
      </c>
      <c r="H137" s="192">
        <f t="shared" si="138"/>
        <v>0</v>
      </c>
      <c r="I137" s="192">
        <f t="shared" si="138"/>
        <v>0</v>
      </c>
      <c r="J137" s="192">
        <f t="shared" si="138"/>
        <v>0</v>
      </c>
    </row>
    <row r="138" spans="1:10" s="1" customFormat="1" ht="15.75" thickBot="1" x14ac:dyDescent="0.35">
      <c r="A138" s="141" t="s">
        <v>368</v>
      </c>
      <c r="B138" s="142"/>
      <c r="C138" s="193" t="str">
        <f>IFERROR((C137/C136)," ")</f>
        <v xml:space="preserve"> </v>
      </c>
      <c r="D138" s="193" t="str">
        <f t="shared" ref="D138:F138" si="139">IFERROR((D137/D136)," ")</f>
        <v xml:space="preserve"> </v>
      </c>
      <c r="E138" s="193" t="str">
        <f t="shared" si="139"/>
        <v xml:space="preserve"> </v>
      </c>
      <c r="F138" s="193" t="str">
        <f t="shared" si="139"/>
        <v xml:space="preserve"> </v>
      </c>
      <c r="G138" s="193" t="str">
        <f t="shared" ref="G138:J138" si="140">IFERROR((G137/G136)," ")</f>
        <v xml:space="preserve"> </v>
      </c>
      <c r="H138" s="193" t="str">
        <f t="shared" si="140"/>
        <v xml:space="preserve"> </v>
      </c>
      <c r="I138" s="193" t="str">
        <f t="shared" si="140"/>
        <v xml:space="preserve"> </v>
      </c>
      <c r="J138" s="193" t="str">
        <f t="shared" si="140"/>
        <v xml:space="preserve"> </v>
      </c>
    </row>
    <row r="139" spans="1:10" s="1" customFormat="1" ht="15.75" thickTop="1" x14ac:dyDescent="0.3">
      <c r="A139" s="143"/>
    </row>
    <row r="140" spans="1:10" s="1" customFormat="1" ht="15" x14ac:dyDescent="0.3">
      <c r="A140" s="143"/>
    </row>
    <row r="141" spans="1:10" s="1" customFormat="1" ht="15" x14ac:dyDescent="0.3">
      <c r="A141" s="143"/>
    </row>
    <row r="142" spans="1:10" s="1" customFormat="1" ht="15" x14ac:dyDescent="0.3">
      <c r="A142" s="143"/>
    </row>
    <row r="143" spans="1:10" s="1" customFormat="1" ht="15" x14ac:dyDescent="0.3">
      <c r="A143" s="143"/>
    </row>
    <row r="144" spans="1:10" s="1" customFormat="1" ht="15" x14ac:dyDescent="0.3">
      <c r="A144" s="143"/>
    </row>
    <row r="145" spans="1:1" s="1" customFormat="1" ht="15" x14ac:dyDescent="0.3">
      <c r="A145" s="143"/>
    </row>
    <row r="146" spans="1:1" s="1" customFormat="1" ht="15" x14ac:dyDescent="0.3">
      <c r="A146" s="143"/>
    </row>
    <row r="147" spans="1:1" s="1" customFormat="1" ht="15" x14ac:dyDescent="0.3">
      <c r="A147" s="143"/>
    </row>
    <row r="148" spans="1:1" s="1" customFormat="1" ht="15" x14ac:dyDescent="0.3">
      <c r="A148" s="143"/>
    </row>
    <row r="149" spans="1:1" s="1" customFormat="1" ht="15" x14ac:dyDescent="0.3">
      <c r="A149" s="143"/>
    </row>
    <row r="150" spans="1:1" s="1" customFormat="1" ht="15" x14ac:dyDescent="0.3">
      <c r="A150" s="143"/>
    </row>
    <row r="151" spans="1:1" s="1" customFormat="1" ht="15" x14ac:dyDescent="0.3">
      <c r="A151" s="143"/>
    </row>
    <row r="152" spans="1:1" s="1" customFormat="1" ht="15" x14ac:dyDescent="0.3">
      <c r="A152" s="143"/>
    </row>
    <row r="153" spans="1:1" s="1" customFormat="1" ht="15" x14ac:dyDescent="0.3">
      <c r="A153" s="143"/>
    </row>
    <row r="154" spans="1:1" s="1" customFormat="1" ht="15" x14ac:dyDescent="0.3">
      <c r="A154" s="143"/>
    </row>
    <row r="155" spans="1:1" s="1" customFormat="1" ht="15" x14ac:dyDescent="0.3">
      <c r="A155" s="143"/>
    </row>
    <row r="156" spans="1:1" s="1" customFormat="1" ht="15" x14ac:dyDescent="0.3">
      <c r="A156" s="143"/>
    </row>
    <row r="157" spans="1:1" s="1" customFormat="1" ht="15" x14ac:dyDescent="0.3">
      <c r="A157" s="143"/>
    </row>
    <row r="158" spans="1:1" s="1" customFormat="1" ht="15" x14ac:dyDescent="0.3">
      <c r="A158" s="143"/>
    </row>
    <row r="159" spans="1:1" s="1" customFormat="1" ht="15" x14ac:dyDescent="0.3">
      <c r="A159" s="143"/>
    </row>
    <row r="160" spans="1:1" s="1" customFormat="1" ht="15" x14ac:dyDescent="0.3">
      <c r="A160" s="143"/>
    </row>
    <row r="161" spans="1:6" s="1" customFormat="1" ht="15" x14ac:dyDescent="0.3">
      <c r="A161" s="143"/>
    </row>
    <row r="162" spans="1:6" s="1" customFormat="1" ht="15" x14ac:dyDescent="0.3">
      <c r="A162" s="143"/>
    </row>
    <row r="163" spans="1:6" s="1" customFormat="1" ht="15" x14ac:dyDescent="0.3">
      <c r="A163" s="143"/>
    </row>
    <row r="164" spans="1:6" s="1" customFormat="1" ht="15" x14ac:dyDescent="0.3">
      <c r="A164" s="143"/>
    </row>
    <row r="165" spans="1:6" s="1" customFormat="1" ht="15" x14ac:dyDescent="0.3">
      <c r="A165" s="143"/>
    </row>
    <row r="166" spans="1:6" s="1" customFormat="1" ht="15" x14ac:dyDescent="0.3">
      <c r="A166" s="143"/>
    </row>
    <row r="167" spans="1:6" s="1" customFormat="1" ht="15" x14ac:dyDescent="0.3">
      <c r="A167" s="143"/>
    </row>
    <row r="168" spans="1:6" s="1" customFormat="1" ht="15" x14ac:dyDescent="0.3">
      <c r="A168" s="143"/>
    </row>
    <row r="169" spans="1:6" s="1" customFormat="1" ht="15" x14ac:dyDescent="0.3">
      <c r="A169" s="143"/>
    </row>
    <row r="170" spans="1:6" ht="15" x14ac:dyDescent="0.3">
      <c r="A170" s="143"/>
      <c r="B170" s="1"/>
      <c r="C170" s="1"/>
      <c r="D170" s="1"/>
      <c r="E170" s="1"/>
      <c r="F170" s="1"/>
    </row>
    <row r="171" spans="1:6" ht="15" x14ac:dyDescent="0.3">
      <c r="A171" s="143"/>
      <c r="B171" s="1"/>
      <c r="C171" s="1"/>
      <c r="D171" s="1"/>
      <c r="E171" s="1"/>
      <c r="F171" s="1"/>
    </row>
    <row r="172" spans="1:6" ht="15" x14ac:dyDescent="0.3">
      <c r="A172" s="143"/>
      <c r="B172" s="1"/>
      <c r="C172" s="1"/>
      <c r="D172" s="1"/>
      <c r="E172" s="1"/>
      <c r="F172" s="1"/>
    </row>
    <row r="173" spans="1:6" ht="15" x14ac:dyDescent="0.3">
      <c r="A173" s="143"/>
      <c r="B173" s="1"/>
      <c r="C173" s="1"/>
      <c r="D173" s="1"/>
      <c r="E173" s="1"/>
      <c r="F173" s="1"/>
    </row>
  </sheetData>
  <mergeCells count="2">
    <mergeCell ref="A5:B5"/>
    <mergeCell ref="A6:B6"/>
  </mergeCells>
  <phoneticPr fontId="14" type="noConversion"/>
  <conditionalFormatting sqref="C36:J36">
    <cfRule type="containsText" dxfId="179" priority="37" operator="containsText" text="ntitulé">
      <formula>NOT(ISERROR(SEARCH("ntitulé",C36)))</formula>
    </cfRule>
    <cfRule type="containsBlanks" dxfId="178" priority="38">
      <formula>LEN(TRIM(C36))=0</formula>
    </cfRule>
  </conditionalFormatting>
  <conditionalFormatting sqref="C58:J58">
    <cfRule type="containsText" dxfId="177" priority="35" operator="containsText" text="ntitulé">
      <formula>NOT(ISERROR(SEARCH("ntitulé",C58)))</formula>
    </cfRule>
    <cfRule type="containsBlanks" dxfId="176" priority="36">
      <formula>LEN(TRIM(C58))=0</formula>
    </cfRule>
  </conditionalFormatting>
  <conditionalFormatting sqref="C58:J58">
    <cfRule type="containsText" dxfId="175" priority="33" operator="containsText" text="ntitulé">
      <formula>NOT(ISERROR(SEARCH("ntitulé",C58)))</formula>
    </cfRule>
    <cfRule type="containsBlanks" dxfId="174" priority="34">
      <formula>LEN(TRIM(C58))=0</formula>
    </cfRule>
  </conditionalFormatting>
  <conditionalFormatting sqref="C83:J83">
    <cfRule type="containsText" dxfId="173" priority="31" operator="containsText" text="ntitulé">
      <formula>NOT(ISERROR(SEARCH("ntitulé",C83)))</formula>
    </cfRule>
    <cfRule type="containsBlanks" dxfId="172" priority="32">
      <formula>LEN(TRIM(C83))=0</formula>
    </cfRule>
  </conditionalFormatting>
  <conditionalFormatting sqref="C83:J83">
    <cfRule type="containsText" dxfId="171" priority="29" operator="containsText" text="ntitulé">
      <formula>NOT(ISERROR(SEARCH("ntitulé",C83)))</formula>
    </cfRule>
    <cfRule type="containsBlanks" dxfId="170" priority="30">
      <formula>LEN(TRIM(C83))=0</formula>
    </cfRule>
  </conditionalFormatting>
  <conditionalFormatting sqref="C33:J34">
    <cfRule type="containsText" dxfId="169" priority="27" operator="containsText" text="ntitulé">
      <formula>NOT(ISERROR(SEARCH("ntitulé",C33)))</formula>
    </cfRule>
    <cfRule type="containsBlanks" dxfId="168" priority="28">
      <formula>LEN(TRIM(C33))=0</formula>
    </cfRule>
  </conditionalFormatting>
  <conditionalFormatting sqref="C33:J34">
    <cfRule type="containsText" dxfId="167" priority="25" operator="containsText" text="ntitulé">
      <formula>NOT(ISERROR(SEARCH("ntitulé",C33)))</formula>
    </cfRule>
    <cfRule type="containsBlanks" dxfId="166" priority="26">
      <formula>LEN(TRIM(C33))=0</formula>
    </cfRule>
  </conditionalFormatting>
  <conditionalFormatting sqref="C108:J108">
    <cfRule type="containsText" dxfId="165" priority="23" operator="containsText" text="ntitulé">
      <formula>NOT(ISERROR(SEARCH("ntitulé",C108)))</formula>
    </cfRule>
    <cfRule type="containsBlanks" dxfId="164" priority="24">
      <formula>LEN(TRIM(C108))=0</formula>
    </cfRule>
  </conditionalFormatting>
  <conditionalFormatting sqref="C108:J108">
    <cfRule type="containsText" dxfId="163" priority="21" operator="containsText" text="ntitulé">
      <formula>NOT(ISERROR(SEARCH("ntitulé",C108)))</formula>
    </cfRule>
    <cfRule type="containsBlanks" dxfId="162" priority="22">
      <formula>LEN(TRIM(C108))=0</formula>
    </cfRule>
  </conditionalFormatting>
  <conditionalFormatting sqref="C133:J133">
    <cfRule type="containsText" dxfId="161" priority="19" operator="containsText" text="ntitulé">
      <formula>NOT(ISERROR(SEARCH("ntitulé",C133)))</formula>
    </cfRule>
    <cfRule type="containsBlanks" dxfId="160" priority="20">
      <formula>LEN(TRIM(C133))=0</formula>
    </cfRule>
  </conditionalFormatting>
  <conditionalFormatting sqref="C133:J133">
    <cfRule type="containsText" dxfId="159" priority="17" operator="containsText" text="ntitulé">
      <formula>NOT(ISERROR(SEARCH("ntitulé",C133)))</formula>
    </cfRule>
    <cfRule type="containsBlanks" dxfId="158" priority="18">
      <formula>LEN(TRIM(C133))=0</formula>
    </cfRule>
  </conditionalFormatting>
  <conditionalFormatting sqref="C59:J59">
    <cfRule type="containsText" dxfId="157" priority="15" operator="containsText" text="ntitulé">
      <formula>NOT(ISERROR(SEARCH("ntitulé",C59)))</formula>
    </cfRule>
    <cfRule type="containsBlanks" dxfId="156" priority="16">
      <formula>LEN(TRIM(C59))=0</formula>
    </cfRule>
  </conditionalFormatting>
  <conditionalFormatting sqref="C59:J59">
    <cfRule type="containsText" dxfId="155" priority="13" operator="containsText" text="ntitulé">
      <formula>NOT(ISERROR(SEARCH("ntitulé",C59)))</formula>
    </cfRule>
    <cfRule type="containsBlanks" dxfId="154" priority="14">
      <formula>LEN(TRIM(C59))=0</formula>
    </cfRule>
  </conditionalFormatting>
  <conditionalFormatting sqref="C84:J84">
    <cfRule type="containsText" dxfId="153" priority="11" operator="containsText" text="ntitulé">
      <formula>NOT(ISERROR(SEARCH("ntitulé",C84)))</formula>
    </cfRule>
    <cfRule type="containsBlanks" dxfId="152" priority="12">
      <formula>LEN(TRIM(C84))=0</formula>
    </cfRule>
  </conditionalFormatting>
  <conditionalFormatting sqref="C84:J84">
    <cfRule type="containsText" dxfId="151" priority="9" operator="containsText" text="ntitulé">
      <formula>NOT(ISERROR(SEARCH("ntitulé",C84)))</formula>
    </cfRule>
    <cfRule type="containsBlanks" dxfId="150" priority="10">
      <formula>LEN(TRIM(C84))=0</formula>
    </cfRule>
  </conditionalFormatting>
  <conditionalFormatting sqref="C109:J109">
    <cfRule type="containsText" dxfId="149" priority="7" operator="containsText" text="ntitulé">
      <formula>NOT(ISERROR(SEARCH("ntitulé",C109)))</formula>
    </cfRule>
    <cfRule type="containsBlanks" dxfId="148" priority="8">
      <formula>LEN(TRIM(C109))=0</formula>
    </cfRule>
  </conditionalFormatting>
  <conditionalFormatting sqref="C109:J109">
    <cfRule type="containsText" dxfId="147" priority="5" operator="containsText" text="ntitulé">
      <formula>NOT(ISERROR(SEARCH("ntitulé",C109)))</formula>
    </cfRule>
    <cfRule type="containsBlanks" dxfId="146" priority="6">
      <formula>LEN(TRIM(C109))=0</formula>
    </cfRule>
  </conditionalFormatting>
  <conditionalFormatting sqref="C134:J134">
    <cfRule type="containsText" dxfId="145" priority="3" operator="containsText" text="ntitulé">
      <formula>NOT(ISERROR(SEARCH("ntitulé",C134)))</formula>
    </cfRule>
    <cfRule type="containsBlanks" dxfId="144" priority="4">
      <formula>LEN(TRIM(C134))=0</formula>
    </cfRule>
  </conditionalFormatting>
  <conditionalFormatting sqref="C134:J134">
    <cfRule type="containsText" dxfId="143" priority="1" operator="containsText" text="ntitulé">
      <formula>NOT(ISERROR(SEARCH("ntitulé",C134)))</formula>
    </cfRule>
    <cfRule type="containsBlanks" dxfId="142" priority="2">
      <formula>LEN(TRIM(C134))=0</formula>
    </cfRule>
  </conditionalFormatting>
  <pageMargins left="0.7" right="0.7" top="0.75" bottom="0.75" header="0.3" footer="0.3"/>
  <pageSetup paperSize="9" scale="94" orientation="landscape" r:id="rId1"/>
  <rowBreaks count="5" manualBreakCount="5">
    <brk id="38" max="5" man="1"/>
    <brk id="63" max="5" man="1"/>
    <brk id="88" max="5" man="1"/>
    <brk id="113" max="5" man="1"/>
    <brk id="135" max="6" man="1"/>
  </rowBreaks>
  <colBreaks count="1" manualBreakCount="1">
    <brk id="7"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4.9989318521683403E-2"/>
  </sheetPr>
  <dimension ref="A3:P139"/>
  <sheetViews>
    <sheetView zoomScaleNormal="100" workbookViewId="0">
      <selection activeCell="A3" sqref="A3"/>
    </sheetView>
  </sheetViews>
  <sheetFormatPr baseColWidth="10" defaultColWidth="8.85546875" defaultRowHeight="15" x14ac:dyDescent="0.3"/>
  <cols>
    <col min="1" max="1" width="52.28515625" style="143" customWidth="1"/>
    <col min="2" max="2" width="10.28515625" style="1" bestFit="1" customWidth="1"/>
    <col min="3" max="8" width="16.5703125" style="1" customWidth="1"/>
    <col min="9" max="12" width="15.7109375" style="1" customWidth="1"/>
    <col min="13" max="16384" width="8.85546875" style="1"/>
  </cols>
  <sheetData>
    <row r="3" spans="1:16" ht="29.45" customHeight="1" x14ac:dyDescent="0.3">
      <c r="A3" s="40" t="str">
        <f>TAB00!B68&amp;" : "&amp;TAB00!C68</f>
        <v>TAB7.2 : Simulations des coûts de distribution pour les clients-types - niveau MT</v>
      </c>
      <c r="B3" s="35"/>
      <c r="C3" s="35"/>
      <c r="D3" s="35"/>
      <c r="E3" s="35"/>
      <c r="F3" s="35"/>
      <c r="G3" s="35"/>
      <c r="H3" s="35"/>
      <c r="I3" s="35"/>
      <c r="J3" s="35"/>
      <c r="K3" s="35"/>
      <c r="L3" s="35"/>
    </row>
    <row r="5" spans="1:16" x14ac:dyDescent="0.3">
      <c r="A5" s="608" t="s">
        <v>481</v>
      </c>
      <c r="B5" s="609"/>
      <c r="C5" s="176" t="s">
        <v>188</v>
      </c>
      <c r="D5" s="176" t="s">
        <v>189</v>
      </c>
      <c r="E5" s="176" t="s">
        <v>190</v>
      </c>
      <c r="F5" s="176" t="s">
        <v>191</v>
      </c>
      <c r="G5" s="453" t="s">
        <v>192</v>
      </c>
      <c r="H5" s="176" t="s">
        <v>193</v>
      </c>
    </row>
    <row r="6" spans="1:16" s="7" customFormat="1" x14ac:dyDescent="0.3">
      <c r="A6" s="608" t="s">
        <v>482</v>
      </c>
      <c r="B6" s="609"/>
      <c r="C6" s="176" t="s">
        <v>487</v>
      </c>
      <c r="D6" s="451" t="s">
        <v>488</v>
      </c>
      <c r="E6" s="451" t="s">
        <v>489</v>
      </c>
      <c r="F6" s="451" t="s">
        <v>490</v>
      </c>
      <c r="G6" s="453" t="s">
        <v>491</v>
      </c>
      <c r="H6" s="451" t="s">
        <v>492</v>
      </c>
      <c r="I6" s="451" t="s">
        <v>493</v>
      </c>
      <c r="J6" s="451" t="s">
        <v>494</v>
      </c>
      <c r="K6" s="454" t="s">
        <v>495</v>
      </c>
      <c r="L6" s="451" t="s">
        <v>496</v>
      </c>
      <c r="M6" s="1"/>
      <c r="N6" s="1"/>
      <c r="O6" s="1"/>
      <c r="P6" s="1"/>
    </row>
    <row r="7" spans="1:16" s="7" customFormat="1" ht="13.5" x14ac:dyDescent="0.3">
      <c r="A7" s="65" t="s">
        <v>131</v>
      </c>
      <c r="B7" s="65"/>
      <c r="C7" s="137">
        <v>30000</v>
      </c>
      <c r="D7" s="137">
        <v>50000</v>
      </c>
      <c r="E7" s="137">
        <v>160000</v>
      </c>
      <c r="F7" s="137">
        <v>1250000</v>
      </c>
      <c r="G7" s="137">
        <v>2000000</v>
      </c>
      <c r="H7" s="137">
        <v>10000000</v>
      </c>
      <c r="I7" s="137">
        <f>I11</f>
        <v>6000000</v>
      </c>
      <c r="J7" s="137">
        <f t="shared" ref="J7:L7" si="0">J11</f>
        <v>1600000</v>
      </c>
      <c r="K7" s="137">
        <f t="shared" si="0"/>
        <v>475000</v>
      </c>
      <c r="L7" s="137">
        <f t="shared" si="0"/>
        <v>94000</v>
      </c>
    </row>
    <row r="8" spans="1:16" s="4" customFormat="1" ht="13.5" x14ac:dyDescent="0.3">
      <c r="A8" s="65" t="s">
        <v>23</v>
      </c>
      <c r="B8" s="65"/>
      <c r="C8" s="137">
        <v>0</v>
      </c>
      <c r="D8" s="137">
        <v>0</v>
      </c>
      <c r="E8" s="137">
        <v>0</v>
      </c>
      <c r="F8" s="137">
        <v>0</v>
      </c>
      <c r="G8" s="137">
        <v>0</v>
      </c>
      <c r="H8" s="137">
        <v>0</v>
      </c>
      <c r="I8" s="137">
        <v>0</v>
      </c>
      <c r="J8" s="137">
        <v>0</v>
      </c>
      <c r="K8" s="137">
        <v>0</v>
      </c>
      <c r="L8" s="137">
        <v>0</v>
      </c>
    </row>
    <row r="9" spans="1:16" s="4" customFormat="1" ht="13.5" x14ac:dyDescent="0.3">
      <c r="A9" s="65" t="s">
        <v>24</v>
      </c>
      <c r="B9" s="65"/>
      <c r="C9" s="137">
        <v>0</v>
      </c>
      <c r="D9" s="137">
        <v>0</v>
      </c>
      <c r="E9" s="137">
        <v>0</v>
      </c>
      <c r="F9" s="137">
        <v>0</v>
      </c>
      <c r="G9" s="137">
        <v>0</v>
      </c>
      <c r="H9" s="137">
        <v>0</v>
      </c>
      <c r="I9" s="137">
        <v>0</v>
      </c>
      <c r="J9" s="137">
        <v>0</v>
      </c>
      <c r="K9" s="137">
        <v>0</v>
      </c>
      <c r="L9" s="137">
        <v>0</v>
      </c>
    </row>
    <row r="10" spans="1:16" s="265" customFormat="1" ht="13.5" x14ac:dyDescent="0.3">
      <c r="A10" s="266" t="s">
        <v>25</v>
      </c>
      <c r="B10" s="266"/>
      <c r="C10" s="267">
        <v>0</v>
      </c>
      <c r="D10" s="267">
        <v>0</v>
      </c>
      <c r="E10" s="267">
        <v>0</v>
      </c>
      <c r="F10" s="267">
        <v>0</v>
      </c>
      <c r="G10" s="267">
        <v>0</v>
      </c>
      <c r="H10" s="267">
        <v>0</v>
      </c>
      <c r="I10" s="267">
        <v>0</v>
      </c>
      <c r="J10" s="267">
        <v>0</v>
      </c>
      <c r="K10" s="267">
        <v>0</v>
      </c>
      <c r="L10" s="267">
        <v>0</v>
      </c>
    </row>
    <row r="11" spans="1:16" s="4" customFormat="1" ht="13.5" x14ac:dyDescent="0.3">
      <c r="A11" s="65" t="s">
        <v>26</v>
      </c>
      <c r="B11" s="65"/>
      <c r="C11" s="137">
        <v>30000</v>
      </c>
      <c r="D11" s="137">
        <v>50000</v>
      </c>
      <c r="E11" s="137">
        <v>160000</v>
      </c>
      <c r="F11" s="137">
        <v>1250000</v>
      </c>
      <c r="G11" s="137">
        <v>2000000</v>
      </c>
      <c r="H11" s="137">
        <v>10000000</v>
      </c>
      <c r="I11" s="137">
        <v>6000000</v>
      </c>
      <c r="J11" s="137">
        <v>1600000</v>
      </c>
      <c r="K11" s="137">
        <v>475000</v>
      </c>
      <c r="L11" s="137">
        <v>94000</v>
      </c>
      <c r="M11" s="137"/>
      <c r="N11" s="137"/>
      <c r="O11" s="137"/>
      <c r="P11" s="137"/>
    </row>
    <row r="12" spans="1:16" s="4" customFormat="1" ht="13.5" x14ac:dyDescent="0.3">
      <c r="A12" s="13" t="s">
        <v>205</v>
      </c>
      <c r="B12" s="65"/>
      <c r="C12" s="179">
        <v>5.9</v>
      </c>
      <c r="D12" s="179">
        <v>9.8000000000000007</v>
      </c>
      <c r="E12" s="179">
        <v>31.4</v>
      </c>
      <c r="F12" s="179">
        <v>245</v>
      </c>
      <c r="G12" s="179">
        <v>392</v>
      </c>
      <c r="H12" s="179">
        <v>1959.9</v>
      </c>
      <c r="I12" s="137">
        <v>1700</v>
      </c>
      <c r="J12" s="137">
        <v>500</v>
      </c>
      <c r="K12" s="137">
        <v>160</v>
      </c>
      <c r="L12" s="137">
        <v>44</v>
      </c>
      <c r="M12" s="179"/>
      <c r="N12" s="179"/>
      <c r="O12" s="179"/>
      <c r="P12" s="179"/>
    </row>
    <row r="13" spans="1:16" s="4" customFormat="1" ht="14.25" thickBot="1" x14ac:dyDescent="0.35">
      <c r="A13" s="443" t="s">
        <v>27</v>
      </c>
      <c r="B13" s="443"/>
      <c r="C13" s="444">
        <v>0</v>
      </c>
      <c r="D13" s="444">
        <v>0</v>
      </c>
      <c r="E13" s="444">
        <v>0</v>
      </c>
      <c r="F13" s="444">
        <v>0</v>
      </c>
      <c r="G13" s="444">
        <v>0</v>
      </c>
      <c r="H13" s="444">
        <v>0</v>
      </c>
      <c r="I13" s="444">
        <f>ROUND(I11/1000000,0)*1000000</f>
        <v>6000000</v>
      </c>
      <c r="J13" s="444">
        <f t="shared" ref="J13:L13" si="1">ROUND(J11/1000000,0)*1000000</f>
        <v>2000000</v>
      </c>
      <c r="K13" s="444">
        <f t="shared" si="1"/>
        <v>0</v>
      </c>
      <c r="L13" s="444">
        <f t="shared" si="1"/>
        <v>0</v>
      </c>
    </row>
    <row r="14" spans="1:16" s="65" customFormat="1" ht="15.75" thickTop="1" x14ac:dyDescent="0.3">
      <c r="A14" s="497" t="s">
        <v>345</v>
      </c>
      <c r="B14" s="498" t="s">
        <v>345</v>
      </c>
      <c r="C14" s="498" t="s">
        <v>345</v>
      </c>
      <c r="D14" s="498" t="s">
        <v>345</v>
      </c>
      <c r="E14" s="498" t="s">
        <v>345</v>
      </c>
      <c r="F14" s="498" t="s">
        <v>345</v>
      </c>
      <c r="G14" s="498" t="s">
        <v>345</v>
      </c>
      <c r="H14" s="498" t="s">
        <v>345</v>
      </c>
      <c r="I14" s="498" t="s">
        <v>345</v>
      </c>
      <c r="J14" s="498" t="s">
        <v>345</v>
      </c>
      <c r="K14" s="498" t="s">
        <v>346</v>
      </c>
      <c r="L14" s="498" t="s">
        <v>347</v>
      </c>
    </row>
    <row r="15" spans="1:16" s="11" customFormat="1" ht="27" x14ac:dyDescent="0.3">
      <c r="B15" s="178" t="s">
        <v>29</v>
      </c>
      <c r="C15" s="178" t="str">
        <f t="shared" ref="C15:L15" si="2">"Coût annuel estimé      "&amp;C$6</f>
        <v>Coût annuel estimé      MT1</v>
      </c>
      <c r="D15" s="178" t="str">
        <f t="shared" si="2"/>
        <v>Coût annuel estimé      MT2</v>
      </c>
      <c r="E15" s="178" t="str">
        <f t="shared" si="2"/>
        <v>Coût annuel estimé      MT3</v>
      </c>
      <c r="F15" s="178" t="str">
        <f t="shared" si="2"/>
        <v>Coût annuel estimé      MT4</v>
      </c>
      <c r="G15" s="178" t="str">
        <f t="shared" si="2"/>
        <v>Coût annuel estimé      MT5</v>
      </c>
      <c r="H15" s="178" t="str">
        <f t="shared" si="2"/>
        <v>Coût annuel estimé      MT6</v>
      </c>
      <c r="I15" s="450" t="str">
        <f t="shared" si="2"/>
        <v>Coût annuel estimé      MT7</v>
      </c>
      <c r="J15" s="450" t="str">
        <f t="shared" si="2"/>
        <v>Coût annuel estimé      MT8</v>
      </c>
      <c r="K15" s="450" t="str">
        <f t="shared" si="2"/>
        <v>Coût annuel estimé      MT9</v>
      </c>
      <c r="L15" s="450" t="str">
        <f t="shared" si="2"/>
        <v>Coût annuel estimé      MT10</v>
      </c>
    </row>
    <row r="16" spans="1:16" x14ac:dyDescent="0.3">
      <c r="A16" s="214" t="s">
        <v>11</v>
      </c>
      <c r="B16" s="137"/>
      <c r="C16" s="187">
        <f>SUM(C17,C21:C22)</f>
        <v>0</v>
      </c>
      <c r="D16" s="187">
        <f t="shared" ref="D16:H16" si="3">SUM(D17,D21:D22)</f>
        <v>0</v>
      </c>
      <c r="E16" s="187">
        <f t="shared" si="3"/>
        <v>0</v>
      </c>
      <c r="F16" s="187">
        <f t="shared" si="3"/>
        <v>0</v>
      </c>
      <c r="G16" s="187">
        <f t="shared" si="3"/>
        <v>0</v>
      </c>
      <c r="H16" s="187">
        <f t="shared" si="3"/>
        <v>0</v>
      </c>
      <c r="I16" s="187">
        <f t="shared" ref="I16:L16" si="4">SUM(I17,I21:I22)</f>
        <v>0</v>
      </c>
      <c r="J16" s="187">
        <f t="shared" si="4"/>
        <v>0</v>
      </c>
      <c r="K16" s="187">
        <f t="shared" si="4"/>
        <v>0</v>
      </c>
      <c r="L16" s="187">
        <f t="shared" si="4"/>
        <v>0</v>
      </c>
    </row>
    <row r="17" spans="1:12" x14ac:dyDescent="0.3">
      <c r="A17" s="59" t="s">
        <v>12</v>
      </c>
      <c r="B17" s="137"/>
      <c r="C17" s="187">
        <f>C18</f>
        <v>0</v>
      </c>
      <c r="D17" s="187">
        <f t="shared" ref="D17:L17" si="5">D18</f>
        <v>0</v>
      </c>
      <c r="E17" s="187">
        <f t="shared" si="5"/>
        <v>0</v>
      </c>
      <c r="F17" s="187">
        <f t="shared" si="5"/>
        <v>0</v>
      </c>
      <c r="G17" s="187">
        <f t="shared" si="5"/>
        <v>0</v>
      </c>
      <c r="H17" s="187">
        <f t="shared" si="5"/>
        <v>0</v>
      </c>
      <c r="I17" s="187">
        <f t="shared" si="5"/>
        <v>0</v>
      </c>
      <c r="J17" s="187">
        <f t="shared" si="5"/>
        <v>0</v>
      </c>
      <c r="K17" s="187">
        <f t="shared" si="5"/>
        <v>0</v>
      </c>
      <c r="L17" s="187">
        <f t="shared" si="5"/>
        <v>0</v>
      </c>
    </row>
    <row r="18" spans="1:12" x14ac:dyDescent="0.3">
      <c r="A18" s="60" t="s">
        <v>13</v>
      </c>
      <c r="B18" s="137"/>
      <c r="C18" s="187">
        <f>SUM(C19:C20)</f>
        <v>0</v>
      </c>
      <c r="D18" s="187">
        <f t="shared" ref="D18:H18" si="6">SUM(D19:D20)</f>
        <v>0</v>
      </c>
      <c r="E18" s="187">
        <f t="shared" si="6"/>
        <v>0</v>
      </c>
      <c r="F18" s="187">
        <f t="shared" si="6"/>
        <v>0</v>
      </c>
      <c r="G18" s="187">
        <f t="shared" si="6"/>
        <v>0</v>
      </c>
      <c r="H18" s="187">
        <f t="shared" si="6"/>
        <v>0</v>
      </c>
      <c r="I18" s="187">
        <f t="shared" ref="I18:L18" si="7">SUM(I19:I20)</f>
        <v>0</v>
      </c>
      <c r="J18" s="187">
        <f t="shared" si="7"/>
        <v>0</v>
      </c>
      <c r="K18" s="187">
        <f t="shared" si="7"/>
        <v>0</v>
      </c>
      <c r="L18" s="187">
        <f t="shared" si="7"/>
        <v>0</v>
      </c>
    </row>
    <row r="19" spans="1:12" x14ac:dyDescent="0.3">
      <c r="A19" s="215" t="s">
        <v>202</v>
      </c>
      <c r="B19" s="220">
        <f>'TAB4.1.2'!G$10</f>
        <v>0</v>
      </c>
      <c r="C19" s="187">
        <f>$B19*C$12*12</f>
        <v>0</v>
      </c>
      <c r="D19" s="187">
        <f t="shared" ref="D19:L20" si="8">$B19*D$12*12</f>
        <v>0</v>
      </c>
      <c r="E19" s="187">
        <f t="shared" si="8"/>
        <v>0</v>
      </c>
      <c r="F19" s="187">
        <f t="shared" si="8"/>
        <v>0</v>
      </c>
      <c r="G19" s="187">
        <f t="shared" si="8"/>
        <v>0</v>
      </c>
      <c r="H19" s="187">
        <f t="shared" si="8"/>
        <v>0</v>
      </c>
      <c r="I19" s="187">
        <f t="shared" si="8"/>
        <v>0</v>
      </c>
      <c r="J19" s="187">
        <f t="shared" si="8"/>
        <v>0</v>
      </c>
      <c r="K19" s="187">
        <f t="shared" si="8"/>
        <v>0</v>
      </c>
      <c r="L19" s="187">
        <f t="shared" si="8"/>
        <v>0</v>
      </c>
    </row>
    <row r="20" spans="1:12" x14ac:dyDescent="0.3">
      <c r="A20" s="215" t="s">
        <v>203</v>
      </c>
      <c r="B20" s="220">
        <f>'TAB4.1.2'!G$11</f>
        <v>0</v>
      </c>
      <c r="C20" s="187">
        <f>$B20*C$12*12</f>
        <v>0</v>
      </c>
      <c r="D20" s="187">
        <f t="shared" si="8"/>
        <v>0</v>
      </c>
      <c r="E20" s="187">
        <f t="shared" si="8"/>
        <v>0</v>
      </c>
      <c r="F20" s="187">
        <f t="shared" si="8"/>
        <v>0</v>
      </c>
      <c r="G20" s="187">
        <f t="shared" si="8"/>
        <v>0</v>
      </c>
      <c r="H20" s="187">
        <f t="shared" si="8"/>
        <v>0</v>
      </c>
      <c r="I20" s="187">
        <f t="shared" si="8"/>
        <v>0</v>
      </c>
      <c r="J20" s="187">
        <f t="shared" si="8"/>
        <v>0</v>
      </c>
      <c r="K20" s="187">
        <f t="shared" si="8"/>
        <v>0</v>
      </c>
      <c r="L20" s="187">
        <f t="shared" si="8"/>
        <v>0</v>
      </c>
    </row>
    <row r="21" spans="1:12" x14ac:dyDescent="0.3">
      <c r="A21" s="59" t="s">
        <v>14</v>
      </c>
      <c r="B21" s="187">
        <f>'TAB4.1.2'!G$17</f>
        <v>0</v>
      </c>
      <c r="C21" s="187">
        <f>$B21</f>
        <v>0</v>
      </c>
      <c r="D21" s="187">
        <f t="shared" ref="D21:L21" si="9">$B21</f>
        <v>0</v>
      </c>
      <c r="E21" s="187">
        <f t="shared" si="9"/>
        <v>0</v>
      </c>
      <c r="F21" s="187">
        <f t="shared" si="9"/>
        <v>0</v>
      </c>
      <c r="G21" s="187">
        <f t="shared" si="9"/>
        <v>0</v>
      </c>
      <c r="H21" s="187">
        <f t="shared" si="9"/>
        <v>0</v>
      </c>
      <c r="I21" s="187">
        <f t="shared" si="9"/>
        <v>0</v>
      </c>
      <c r="J21" s="187">
        <f t="shared" si="9"/>
        <v>0</v>
      </c>
      <c r="K21" s="187">
        <f t="shared" si="9"/>
        <v>0</v>
      </c>
      <c r="L21" s="187">
        <f t="shared" si="9"/>
        <v>0</v>
      </c>
    </row>
    <row r="22" spans="1:12" x14ac:dyDescent="0.3">
      <c r="A22" s="59" t="s">
        <v>92</v>
      </c>
      <c r="B22" s="137"/>
      <c r="C22" s="187">
        <f>SUM(C23:C24)</f>
        <v>0</v>
      </c>
      <c r="D22" s="187">
        <f t="shared" ref="D22:H22" si="10">SUM(D23:D24)</f>
        <v>0</v>
      </c>
      <c r="E22" s="187">
        <f t="shared" si="10"/>
        <v>0</v>
      </c>
      <c r="F22" s="187">
        <f t="shared" si="10"/>
        <v>0</v>
      </c>
      <c r="G22" s="187">
        <f t="shared" si="10"/>
        <v>0</v>
      </c>
      <c r="H22" s="187">
        <f t="shared" si="10"/>
        <v>0</v>
      </c>
      <c r="I22" s="187">
        <f t="shared" ref="I22:L22" si="11">SUM(I23:I24)</f>
        <v>0</v>
      </c>
      <c r="J22" s="187">
        <f t="shared" si="11"/>
        <v>0</v>
      </c>
      <c r="K22" s="187">
        <f t="shared" si="11"/>
        <v>0</v>
      </c>
      <c r="L22" s="187">
        <f t="shared" si="11"/>
        <v>0</v>
      </c>
    </row>
    <row r="23" spans="1:12" x14ac:dyDescent="0.3">
      <c r="A23" s="60" t="s">
        <v>87</v>
      </c>
      <c r="B23" s="220">
        <f>'TAB4.1.2'!G$24</f>
        <v>0</v>
      </c>
      <c r="C23" s="187">
        <f>$B23*C$7</f>
        <v>0</v>
      </c>
      <c r="D23" s="187">
        <f t="shared" ref="D23:L23" si="12">$B23*D$7</f>
        <v>0</v>
      </c>
      <c r="E23" s="187">
        <f t="shared" si="12"/>
        <v>0</v>
      </c>
      <c r="F23" s="187">
        <f t="shared" si="12"/>
        <v>0</v>
      </c>
      <c r="G23" s="187">
        <f t="shared" si="12"/>
        <v>0</v>
      </c>
      <c r="H23" s="187">
        <f t="shared" si="12"/>
        <v>0</v>
      </c>
      <c r="I23" s="187">
        <f t="shared" si="12"/>
        <v>0</v>
      </c>
      <c r="J23" s="187">
        <f t="shared" si="12"/>
        <v>0</v>
      </c>
      <c r="K23" s="187">
        <f t="shared" si="12"/>
        <v>0</v>
      </c>
      <c r="L23" s="187">
        <f t="shared" si="12"/>
        <v>0</v>
      </c>
    </row>
    <row r="24" spans="1:12" x14ac:dyDescent="0.3">
      <c r="A24" s="60" t="s">
        <v>15</v>
      </c>
      <c r="B24" s="220">
        <f>'TAB4.1.2'!G$25</f>
        <v>0</v>
      </c>
      <c r="C24" s="187">
        <f>$B24*C$8</f>
        <v>0</v>
      </c>
      <c r="D24" s="187">
        <f t="shared" ref="D24:L24" si="13">$B24*D$8</f>
        <v>0</v>
      </c>
      <c r="E24" s="187">
        <f t="shared" si="13"/>
        <v>0</v>
      </c>
      <c r="F24" s="187">
        <f t="shared" si="13"/>
        <v>0</v>
      </c>
      <c r="G24" s="187">
        <f t="shared" si="13"/>
        <v>0</v>
      </c>
      <c r="H24" s="187">
        <f t="shared" si="13"/>
        <v>0</v>
      </c>
      <c r="I24" s="187">
        <f t="shared" si="13"/>
        <v>0</v>
      </c>
      <c r="J24" s="187">
        <f t="shared" si="13"/>
        <v>0</v>
      </c>
      <c r="K24" s="187">
        <f t="shared" si="13"/>
        <v>0</v>
      </c>
      <c r="L24" s="187">
        <f t="shared" si="13"/>
        <v>0</v>
      </c>
    </row>
    <row r="25" spans="1:12" x14ac:dyDescent="0.3">
      <c r="A25" s="214" t="s">
        <v>539</v>
      </c>
      <c r="B25" s="220">
        <f>'TAB4.1.2'!G$27</f>
        <v>0</v>
      </c>
      <c r="C25" s="187">
        <f>$B25*C$11</f>
        <v>0</v>
      </c>
      <c r="D25" s="187">
        <f t="shared" ref="D25:L25" si="14">$B25*D$11</f>
        <v>0</v>
      </c>
      <c r="E25" s="187">
        <f t="shared" si="14"/>
        <v>0</v>
      </c>
      <c r="F25" s="187">
        <f t="shared" si="14"/>
        <v>0</v>
      </c>
      <c r="G25" s="187">
        <f t="shared" si="14"/>
        <v>0</v>
      </c>
      <c r="H25" s="187">
        <f t="shared" si="14"/>
        <v>0</v>
      </c>
      <c r="I25" s="187">
        <f t="shared" si="14"/>
        <v>0</v>
      </c>
      <c r="J25" s="187">
        <f t="shared" si="14"/>
        <v>0</v>
      </c>
      <c r="K25" s="187">
        <f t="shared" si="14"/>
        <v>0</v>
      </c>
      <c r="L25" s="187">
        <f t="shared" si="14"/>
        <v>0</v>
      </c>
    </row>
    <row r="26" spans="1:12" x14ac:dyDescent="0.3">
      <c r="A26" s="214" t="s">
        <v>89</v>
      </c>
      <c r="B26" s="220"/>
      <c r="C26" s="187">
        <f>SUM(C27:C29)</f>
        <v>0</v>
      </c>
      <c r="D26" s="187">
        <f t="shared" ref="D26:H26" si="15">SUM(D27:D29)</f>
        <v>0</v>
      </c>
      <c r="E26" s="187">
        <f t="shared" si="15"/>
        <v>0</v>
      </c>
      <c r="F26" s="187">
        <f t="shared" si="15"/>
        <v>0</v>
      </c>
      <c r="G26" s="187">
        <f t="shared" si="15"/>
        <v>0</v>
      </c>
      <c r="H26" s="187">
        <f t="shared" si="15"/>
        <v>0</v>
      </c>
      <c r="I26" s="187">
        <f t="shared" ref="I26:L26" si="16">SUM(I27:I29)</f>
        <v>0</v>
      </c>
      <c r="J26" s="187">
        <f t="shared" si="16"/>
        <v>0</v>
      </c>
      <c r="K26" s="187">
        <f t="shared" si="16"/>
        <v>0</v>
      </c>
      <c r="L26" s="187">
        <f t="shared" si="16"/>
        <v>0</v>
      </c>
    </row>
    <row r="27" spans="1:12" x14ac:dyDescent="0.3">
      <c r="A27" s="59" t="s">
        <v>4</v>
      </c>
      <c r="B27" s="220">
        <f>'TAB4.1.2'!G$29</f>
        <v>0</v>
      </c>
      <c r="C27" s="187">
        <f>$B27*C$11</f>
        <v>0</v>
      </c>
      <c r="D27" s="187">
        <f t="shared" ref="D27:L30" si="17">$B27*D$11</f>
        <v>0</v>
      </c>
      <c r="E27" s="187">
        <f t="shared" si="17"/>
        <v>0</v>
      </c>
      <c r="F27" s="187">
        <f t="shared" si="17"/>
        <v>0</v>
      </c>
      <c r="G27" s="187">
        <f t="shared" si="17"/>
        <v>0</v>
      </c>
      <c r="H27" s="187">
        <f t="shared" si="17"/>
        <v>0</v>
      </c>
      <c r="I27" s="187">
        <f t="shared" si="17"/>
        <v>0</v>
      </c>
      <c r="J27" s="187">
        <f t="shared" si="17"/>
        <v>0</v>
      </c>
      <c r="K27" s="187">
        <f t="shared" si="17"/>
        <v>0</v>
      </c>
      <c r="L27" s="187">
        <f t="shared" si="17"/>
        <v>0</v>
      </c>
    </row>
    <row r="28" spans="1:12" x14ac:dyDescent="0.3">
      <c r="A28" s="59" t="s">
        <v>104</v>
      </c>
      <c r="B28" s="220">
        <f>'TAB4.1.2'!G$30</f>
        <v>0</v>
      </c>
      <c r="C28" s="187">
        <f>$B28*C$11</f>
        <v>0</v>
      </c>
      <c r="D28" s="187">
        <f t="shared" si="17"/>
        <v>0</v>
      </c>
      <c r="E28" s="187">
        <f t="shared" si="17"/>
        <v>0</v>
      </c>
      <c r="F28" s="187">
        <f t="shared" si="17"/>
        <v>0</v>
      </c>
      <c r="G28" s="187">
        <f t="shared" si="17"/>
        <v>0</v>
      </c>
      <c r="H28" s="187">
        <f t="shared" si="17"/>
        <v>0</v>
      </c>
      <c r="I28" s="187">
        <f t="shared" si="17"/>
        <v>0</v>
      </c>
      <c r="J28" s="187">
        <f t="shared" si="17"/>
        <v>0</v>
      </c>
      <c r="K28" s="187">
        <f t="shared" si="17"/>
        <v>0</v>
      </c>
      <c r="L28" s="187">
        <f t="shared" si="17"/>
        <v>0</v>
      </c>
    </row>
    <row r="29" spans="1:12" x14ac:dyDescent="0.3">
      <c r="A29" s="59" t="s">
        <v>106</v>
      </c>
      <c r="B29" s="220">
        <f>'TAB4.1.2'!G$31</f>
        <v>0</v>
      </c>
      <c r="C29" s="187">
        <f>$B29*C$11</f>
        <v>0</v>
      </c>
      <c r="D29" s="187">
        <f t="shared" si="17"/>
        <v>0</v>
      </c>
      <c r="E29" s="187">
        <f t="shared" si="17"/>
        <v>0</v>
      </c>
      <c r="F29" s="187">
        <f t="shared" si="17"/>
        <v>0</v>
      </c>
      <c r="G29" s="187">
        <f t="shared" si="17"/>
        <v>0</v>
      </c>
      <c r="H29" s="187">
        <f t="shared" si="17"/>
        <v>0</v>
      </c>
      <c r="I29" s="187">
        <f t="shared" si="17"/>
        <v>0</v>
      </c>
      <c r="J29" s="187">
        <f t="shared" si="17"/>
        <v>0</v>
      </c>
      <c r="K29" s="187">
        <f t="shared" si="17"/>
        <v>0</v>
      </c>
      <c r="L29" s="187">
        <f t="shared" si="17"/>
        <v>0</v>
      </c>
    </row>
    <row r="30" spans="1:12" x14ac:dyDescent="0.3">
      <c r="A30" s="214" t="s">
        <v>90</v>
      </c>
      <c r="B30" s="220">
        <f>'TAB4.1.2'!G$32</f>
        <v>0</v>
      </c>
      <c r="C30" s="187">
        <f>$B30*C$11</f>
        <v>0</v>
      </c>
      <c r="D30" s="187">
        <f t="shared" si="17"/>
        <v>0</v>
      </c>
      <c r="E30" s="187">
        <f t="shared" si="17"/>
        <v>0</v>
      </c>
      <c r="F30" s="187">
        <f t="shared" si="17"/>
        <v>0</v>
      </c>
      <c r="G30" s="187">
        <f t="shared" si="17"/>
        <v>0</v>
      </c>
      <c r="H30" s="187">
        <f t="shared" si="17"/>
        <v>0</v>
      </c>
      <c r="I30" s="187">
        <f t="shared" si="17"/>
        <v>0</v>
      </c>
      <c r="J30" s="187">
        <f t="shared" si="17"/>
        <v>0</v>
      </c>
      <c r="K30" s="187">
        <f t="shared" si="17"/>
        <v>0</v>
      </c>
      <c r="L30" s="187">
        <f t="shared" si="17"/>
        <v>0</v>
      </c>
    </row>
    <row r="31" spans="1:12" x14ac:dyDescent="0.3">
      <c r="A31" s="214" t="s">
        <v>91</v>
      </c>
      <c r="B31" s="220">
        <f>'TAB4.1.2'!G$33</f>
        <v>0</v>
      </c>
      <c r="C31" s="187">
        <f>$B31*C$13</f>
        <v>0</v>
      </c>
      <c r="D31" s="187">
        <f t="shared" ref="D31:L31" si="18">$B31*D$13</f>
        <v>0</v>
      </c>
      <c r="E31" s="187">
        <f t="shared" si="18"/>
        <v>0</v>
      </c>
      <c r="F31" s="187">
        <f t="shared" si="18"/>
        <v>0</v>
      </c>
      <c r="G31" s="187">
        <f t="shared" si="18"/>
        <v>0</v>
      </c>
      <c r="H31" s="187">
        <f t="shared" si="18"/>
        <v>0</v>
      </c>
      <c r="I31" s="187">
        <f t="shared" si="18"/>
        <v>0</v>
      </c>
      <c r="J31" s="187">
        <f t="shared" si="18"/>
        <v>0</v>
      </c>
      <c r="K31" s="187">
        <f t="shared" si="18"/>
        <v>0</v>
      </c>
      <c r="L31" s="187">
        <f t="shared" si="18"/>
        <v>0</v>
      </c>
    </row>
    <row r="32" spans="1:12" x14ac:dyDescent="0.3">
      <c r="A32" s="249" t="s">
        <v>467</v>
      </c>
      <c r="B32" s="213"/>
      <c r="C32" s="183">
        <f>SUM(C16,C25:C26,C30:C31)</f>
        <v>0</v>
      </c>
      <c r="D32" s="183">
        <f t="shared" ref="D32:H32" si="19">SUM(D16,D25:D26,D30:D31)</f>
        <v>0</v>
      </c>
      <c r="E32" s="183">
        <f t="shared" si="19"/>
        <v>0</v>
      </c>
      <c r="F32" s="183">
        <f t="shared" si="19"/>
        <v>0</v>
      </c>
      <c r="G32" s="183">
        <f t="shared" si="19"/>
        <v>0</v>
      </c>
      <c r="H32" s="183">
        <f t="shared" si="19"/>
        <v>0</v>
      </c>
      <c r="I32" s="183">
        <f t="shared" ref="I32:L32" si="20">SUM(I16,I25:I26,I30:I31)</f>
        <v>0</v>
      </c>
      <c r="J32" s="183">
        <f t="shared" si="20"/>
        <v>0</v>
      </c>
      <c r="K32" s="183">
        <f t="shared" si="20"/>
        <v>0</v>
      </c>
      <c r="L32" s="183">
        <f t="shared" si="20"/>
        <v>0</v>
      </c>
    </row>
    <row r="33" spans="1:12" x14ac:dyDescent="0.3">
      <c r="A33" s="262" t="s">
        <v>239</v>
      </c>
      <c r="C33" s="234">
        <v>1</v>
      </c>
      <c r="D33" s="234">
        <v>1</v>
      </c>
      <c r="E33" s="234">
        <v>1</v>
      </c>
      <c r="F33" s="234">
        <v>1</v>
      </c>
      <c r="G33" s="234">
        <v>1</v>
      </c>
      <c r="H33" s="234">
        <v>1</v>
      </c>
      <c r="I33" s="234">
        <v>1</v>
      </c>
      <c r="J33" s="234">
        <v>1</v>
      </c>
      <c r="K33" s="234">
        <v>1</v>
      </c>
      <c r="L33" s="234">
        <v>1</v>
      </c>
    </row>
    <row r="34" spans="1:12" x14ac:dyDescent="0.3">
      <c r="A34" s="214" t="s">
        <v>466</v>
      </c>
      <c r="C34" s="441">
        <f t="shared" ref="C34:F34" si="21">SUM(C18*C33,C21:C22)</f>
        <v>0</v>
      </c>
      <c r="D34" s="441">
        <f t="shared" si="21"/>
        <v>0</v>
      </c>
      <c r="E34" s="441">
        <f t="shared" si="21"/>
        <v>0</v>
      </c>
      <c r="F34" s="441">
        <f t="shared" si="21"/>
        <v>0</v>
      </c>
      <c r="G34" s="441">
        <f t="shared" ref="G34" si="22">SUM(G18*G33,G21:G22)</f>
        <v>0</v>
      </c>
      <c r="H34" s="441">
        <f t="shared" ref="H34:L34" si="23">SUM(H18*H33,H21:H22)</f>
        <v>0</v>
      </c>
      <c r="I34" s="441">
        <f t="shared" si="23"/>
        <v>0</v>
      </c>
      <c r="J34" s="441">
        <f t="shared" si="23"/>
        <v>0</v>
      </c>
      <c r="K34" s="441">
        <f t="shared" si="23"/>
        <v>0</v>
      </c>
      <c r="L34" s="441">
        <f t="shared" si="23"/>
        <v>0</v>
      </c>
    </row>
    <row r="35" spans="1:12" x14ac:dyDescent="0.3">
      <c r="A35" s="212" t="s">
        <v>19</v>
      </c>
      <c r="B35" s="213"/>
      <c r="C35" s="183">
        <f>SUM(C30:C31,C25:C26,C34)</f>
        <v>0</v>
      </c>
      <c r="D35" s="183">
        <f t="shared" ref="D35:F35" si="24">SUM(D30:D31,D25:D26,D34)</f>
        <v>0</v>
      </c>
      <c r="E35" s="183">
        <f t="shared" si="24"/>
        <v>0</v>
      </c>
      <c r="F35" s="183">
        <f t="shared" si="24"/>
        <v>0</v>
      </c>
      <c r="G35" s="183">
        <f>SUM(G30:G31,G25:G26,G34)</f>
        <v>0</v>
      </c>
      <c r="H35" s="183">
        <f t="shared" ref="H35:L35" si="25">SUM(H30:H31,H25:H26,H34)</f>
        <v>0</v>
      </c>
      <c r="I35" s="183">
        <f t="shared" si="25"/>
        <v>0</v>
      </c>
      <c r="J35" s="183">
        <f t="shared" si="25"/>
        <v>0</v>
      </c>
      <c r="K35" s="183">
        <f t="shared" si="25"/>
        <v>0</v>
      </c>
      <c r="L35" s="183">
        <f t="shared" si="25"/>
        <v>0</v>
      </c>
    </row>
    <row r="36" spans="1:12" x14ac:dyDescent="0.3">
      <c r="A36" s="25" t="s">
        <v>465</v>
      </c>
      <c r="B36" s="7"/>
      <c r="C36" s="189"/>
      <c r="D36" s="189"/>
      <c r="E36" s="189"/>
      <c r="F36" s="189"/>
      <c r="G36" s="189"/>
      <c r="H36" s="189"/>
      <c r="I36" s="189"/>
      <c r="J36" s="189"/>
      <c r="K36" s="189"/>
      <c r="L36" s="189"/>
    </row>
    <row r="37" spans="1:12" x14ac:dyDescent="0.3">
      <c r="A37" s="190" t="s">
        <v>355</v>
      </c>
      <c r="B37" s="191"/>
      <c r="C37" s="192">
        <f>C35-C36</f>
        <v>0</v>
      </c>
      <c r="D37" s="192">
        <f t="shared" ref="D37:H37" si="26">D35-D36</f>
        <v>0</v>
      </c>
      <c r="E37" s="192">
        <f t="shared" si="26"/>
        <v>0</v>
      </c>
      <c r="F37" s="192">
        <f t="shared" si="26"/>
        <v>0</v>
      </c>
      <c r="G37" s="192">
        <f t="shared" si="26"/>
        <v>0</v>
      </c>
      <c r="H37" s="192">
        <f t="shared" si="26"/>
        <v>0</v>
      </c>
      <c r="I37" s="192">
        <f t="shared" ref="I37:L37" si="27">I35-I36</f>
        <v>0</v>
      </c>
      <c r="J37" s="192">
        <f t="shared" si="27"/>
        <v>0</v>
      </c>
      <c r="K37" s="192">
        <f t="shared" si="27"/>
        <v>0</v>
      </c>
      <c r="L37" s="192">
        <f t="shared" si="27"/>
        <v>0</v>
      </c>
    </row>
    <row r="38" spans="1:12" ht="15.75" thickBot="1" x14ac:dyDescent="0.35">
      <c r="A38" s="141" t="s">
        <v>356</v>
      </c>
      <c r="B38" s="142"/>
      <c r="C38" s="221" t="str">
        <f>IFERROR((C37/C36)," ")</f>
        <v xml:space="preserve"> </v>
      </c>
      <c r="D38" s="221" t="str">
        <f t="shared" ref="D38:H38" si="28">IFERROR((D37/D36)," ")</f>
        <v xml:space="preserve"> </v>
      </c>
      <c r="E38" s="221" t="str">
        <f t="shared" si="28"/>
        <v xml:space="preserve"> </v>
      </c>
      <c r="F38" s="221" t="str">
        <f t="shared" si="28"/>
        <v xml:space="preserve"> </v>
      </c>
      <c r="G38" s="221" t="str">
        <f t="shared" si="28"/>
        <v xml:space="preserve"> </v>
      </c>
      <c r="H38" s="221" t="str">
        <f t="shared" si="28"/>
        <v xml:space="preserve"> </v>
      </c>
      <c r="I38" s="221" t="str">
        <f t="shared" ref="I38:L38" si="29">IFERROR((I37/I36)," ")</f>
        <v xml:space="preserve"> </v>
      </c>
      <c r="J38" s="221" t="str">
        <f t="shared" si="29"/>
        <v xml:space="preserve"> </v>
      </c>
      <c r="K38" s="221" t="str">
        <f t="shared" si="29"/>
        <v xml:space="preserve"> </v>
      </c>
      <c r="L38" s="221" t="str">
        <f t="shared" si="29"/>
        <v xml:space="preserve"> </v>
      </c>
    </row>
    <row r="39" spans="1:12" ht="15.75" thickTop="1" x14ac:dyDescent="0.3">
      <c r="A39" s="497" t="s">
        <v>346</v>
      </c>
      <c r="B39" s="498" t="s">
        <v>346</v>
      </c>
      <c r="C39" s="498" t="s">
        <v>346</v>
      </c>
      <c r="D39" s="498" t="s">
        <v>346</v>
      </c>
      <c r="E39" s="498" t="s">
        <v>346</v>
      </c>
      <c r="F39" s="498" t="s">
        <v>346</v>
      </c>
      <c r="G39" s="498" t="s">
        <v>346</v>
      </c>
      <c r="H39" s="498" t="s">
        <v>346</v>
      </c>
      <c r="I39" s="498" t="s">
        <v>346</v>
      </c>
      <c r="J39" s="498" t="s">
        <v>346</v>
      </c>
      <c r="K39" s="498" t="s">
        <v>346</v>
      </c>
      <c r="L39" s="498" t="s">
        <v>346</v>
      </c>
    </row>
    <row r="40" spans="1:12" ht="27" x14ac:dyDescent="0.3">
      <c r="A40" s="11"/>
      <c r="B40" s="203" t="s">
        <v>29</v>
      </c>
      <c r="C40" s="203" t="str">
        <f t="shared" ref="C40:L40" si="30">"Coût annuel estimé      "&amp;C$6</f>
        <v>Coût annuel estimé      MT1</v>
      </c>
      <c r="D40" s="203" t="str">
        <f t="shared" si="30"/>
        <v>Coût annuel estimé      MT2</v>
      </c>
      <c r="E40" s="203" t="str">
        <f t="shared" si="30"/>
        <v>Coût annuel estimé      MT3</v>
      </c>
      <c r="F40" s="203" t="str">
        <f t="shared" si="30"/>
        <v>Coût annuel estimé      MT4</v>
      </c>
      <c r="G40" s="203" t="str">
        <f t="shared" si="30"/>
        <v>Coût annuel estimé      MT5</v>
      </c>
      <c r="H40" s="203" t="str">
        <f t="shared" si="30"/>
        <v>Coût annuel estimé      MT6</v>
      </c>
      <c r="I40" s="450" t="str">
        <f t="shared" si="30"/>
        <v>Coût annuel estimé      MT7</v>
      </c>
      <c r="J40" s="450" t="str">
        <f t="shared" si="30"/>
        <v>Coût annuel estimé      MT8</v>
      </c>
      <c r="K40" s="450" t="str">
        <f t="shared" si="30"/>
        <v>Coût annuel estimé      MT9</v>
      </c>
      <c r="L40" s="450" t="str">
        <f t="shared" si="30"/>
        <v>Coût annuel estimé      MT10</v>
      </c>
    </row>
    <row r="41" spans="1:12" x14ac:dyDescent="0.3">
      <c r="A41" s="214" t="s">
        <v>11</v>
      </c>
      <c r="B41" s="137"/>
      <c r="C41" s="187">
        <f t="shared" ref="C41:H41" si="31">SUM(C42,C46:C47)</f>
        <v>0</v>
      </c>
      <c r="D41" s="187">
        <f t="shared" si="31"/>
        <v>0</v>
      </c>
      <c r="E41" s="187">
        <f t="shared" si="31"/>
        <v>0</v>
      </c>
      <c r="F41" s="187">
        <f t="shared" si="31"/>
        <v>0</v>
      </c>
      <c r="G41" s="187">
        <f t="shared" si="31"/>
        <v>0</v>
      </c>
      <c r="H41" s="187">
        <f t="shared" si="31"/>
        <v>0</v>
      </c>
      <c r="I41" s="187">
        <f t="shared" ref="I41:L41" si="32">SUM(I42,I46:I47)</f>
        <v>0</v>
      </c>
      <c r="J41" s="187">
        <f t="shared" si="32"/>
        <v>0</v>
      </c>
      <c r="K41" s="187">
        <f t="shared" si="32"/>
        <v>0</v>
      </c>
      <c r="L41" s="187">
        <f t="shared" si="32"/>
        <v>0</v>
      </c>
    </row>
    <row r="42" spans="1:12" x14ac:dyDescent="0.3">
      <c r="A42" s="59" t="s">
        <v>12</v>
      </c>
      <c r="B42" s="137"/>
      <c r="C42" s="187">
        <f t="shared" ref="C42:L42" si="33">C43</f>
        <v>0</v>
      </c>
      <c r="D42" s="187">
        <f t="shared" si="33"/>
        <v>0</v>
      </c>
      <c r="E42" s="187">
        <f t="shared" si="33"/>
        <v>0</v>
      </c>
      <c r="F42" s="187">
        <f t="shared" si="33"/>
        <v>0</v>
      </c>
      <c r="G42" s="187">
        <f t="shared" si="33"/>
        <v>0</v>
      </c>
      <c r="H42" s="187">
        <f t="shared" si="33"/>
        <v>0</v>
      </c>
      <c r="I42" s="187">
        <f t="shared" si="33"/>
        <v>0</v>
      </c>
      <c r="J42" s="187">
        <f t="shared" si="33"/>
        <v>0</v>
      </c>
      <c r="K42" s="187">
        <f t="shared" si="33"/>
        <v>0</v>
      </c>
      <c r="L42" s="187">
        <f t="shared" si="33"/>
        <v>0</v>
      </c>
    </row>
    <row r="43" spans="1:12" x14ac:dyDescent="0.3">
      <c r="A43" s="60" t="s">
        <v>13</v>
      </c>
      <c r="B43" s="137"/>
      <c r="C43" s="187">
        <f t="shared" ref="C43:H43" si="34">SUM(C44:C45)</f>
        <v>0</v>
      </c>
      <c r="D43" s="187">
        <f t="shared" si="34"/>
        <v>0</v>
      </c>
      <c r="E43" s="187">
        <f t="shared" si="34"/>
        <v>0</v>
      </c>
      <c r="F43" s="187">
        <f t="shared" si="34"/>
        <v>0</v>
      </c>
      <c r="G43" s="187">
        <f t="shared" si="34"/>
        <v>0</v>
      </c>
      <c r="H43" s="187">
        <f t="shared" si="34"/>
        <v>0</v>
      </c>
      <c r="I43" s="187">
        <f t="shared" ref="I43:L43" si="35">SUM(I44:I45)</f>
        <v>0</v>
      </c>
      <c r="J43" s="187">
        <f t="shared" si="35"/>
        <v>0</v>
      </c>
      <c r="K43" s="187">
        <f t="shared" si="35"/>
        <v>0</v>
      </c>
      <c r="L43" s="187">
        <f t="shared" si="35"/>
        <v>0</v>
      </c>
    </row>
    <row r="44" spans="1:12" x14ac:dyDescent="0.3">
      <c r="A44" s="215" t="s">
        <v>202</v>
      </c>
      <c r="B44" s="220">
        <f>'TAB4.2.2'!G$10</f>
        <v>0</v>
      </c>
      <c r="C44" s="187">
        <f t="shared" ref="C44:L45" si="36">$B44*C$12*12</f>
        <v>0</v>
      </c>
      <c r="D44" s="187">
        <f t="shared" si="36"/>
        <v>0</v>
      </c>
      <c r="E44" s="187">
        <f t="shared" si="36"/>
        <v>0</v>
      </c>
      <c r="F44" s="187">
        <f t="shared" si="36"/>
        <v>0</v>
      </c>
      <c r="G44" s="187">
        <f t="shared" si="36"/>
        <v>0</v>
      </c>
      <c r="H44" s="187">
        <f t="shared" si="36"/>
        <v>0</v>
      </c>
      <c r="I44" s="187">
        <f t="shared" si="36"/>
        <v>0</v>
      </c>
      <c r="J44" s="187">
        <f t="shared" si="36"/>
        <v>0</v>
      </c>
      <c r="K44" s="187">
        <f t="shared" si="36"/>
        <v>0</v>
      </c>
      <c r="L44" s="187">
        <f t="shared" si="36"/>
        <v>0</v>
      </c>
    </row>
    <row r="45" spans="1:12" x14ac:dyDescent="0.3">
      <c r="A45" s="215" t="s">
        <v>203</v>
      </c>
      <c r="B45" s="220">
        <f>'TAB4.2.2'!G$11</f>
        <v>0</v>
      </c>
      <c r="C45" s="187">
        <f t="shared" si="36"/>
        <v>0</v>
      </c>
      <c r="D45" s="187">
        <f t="shared" si="36"/>
        <v>0</v>
      </c>
      <c r="E45" s="187">
        <f t="shared" si="36"/>
        <v>0</v>
      </c>
      <c r="F45" s="187">
        <f t="shared" si="36"/>
        <v>0</v>
      </c>
      <c r="G45" s="187">
        <f t="shared" si="36"/>
        <v>0</v>
      </c>
      <c r="H45" s="187">
        <f t="shared" si="36"/>
        <v>0</v>
      </c>
      <c r="I45" s="187">
        <f t="shared" si="36"/>
        <v>0</v>
      </c>
      <c r="J45" s="187">
        <f t="shared" si="36"/>
        <v>0</v>
      </c>
      <c r="K45" s="187">
        <f t="shared" si="36"/>
        <v>0</v>
      </c>
      <c r="L45" s="187">
        <f t="shared" si="36"/>
        <v>0</v>
      </c>
    </row>
    <row r="46" spans="1:12" x14ac:dyDescent="0.3">
      <c r="A46" s="59" t="s">
        <v>14</v>
      </c>
      <c r="B46" s="187">
        <f>'TAB4.2.2'!G$14</f>
        <v>0</v>
      </c>
      <c r="C46" s="187">
        <f t="shared" ref="C46:L46" si="37">$B46</f>
        <v>0</v>
      </c>
      <c r="D46" s="187">
        <f t="shared" si="37"/>
        <v>0</v>
      </c>
      <c r="E46" s="187">
        <f t="shared" si="37"/>
        <v>0</v>
      </c>
      <c r="F46" s="187">
        <f t="shared" si="37"/>
        <v>0</v>
      </c>
      <c r="G46" s="187">
        <f t="shared" si="37"/>
        <v>0</v>
      </c>
      <c r="H46" s="187">
        <f t="shared" si="37"/>
        <v>0</v>
      </c>
      <c r="I46" s="187">
        <f t="shared" si="37"/>
        <v>0</v>
      </c>
      <c r="J46" s="187">
        <f t="shared" si="37"/>
        <v>0</v>
      </c>
      <c r="K46" s="187">
        <f t="shared" si="37"/>
        <v>0</v>
      </c>
      <c r="L46" s="187">
        <f t="shared" si="37"/>
        <v>0</v>
      </c>
    </row>
    <row r="47" spans="1:12" x14ac:dyDescent="0.3">
      <c r="A47" s="59" t="s">
        <v>92</v>
      </c>
      <c r="B47" s="137"/>
      <c r="C47" s="187">
        <f t="shared" ref="C47:H47" si="38">SUM(C48:C49)</f>
        <v>0</v>
      </c>
      <c r="D47" s="187">
        <f t="shared" si="38"/>
        <v>0</v>
      </c>
      <c r="E47" s="187">
        <f t="shared" si="38"/>
        <v>0</v>
      </c>
      <c r="F47" s="187">
        <f t="shared" si="38"/>
        <v>0</v>
      </c>
      <c r="G47" s="187">
        <f t="shared" si="38"/>
        <v>0</v>
      </c>
      <c r="H47" s="187">
        <f t="shared" si="38"/>
        <v>0</v>
      </c>
      <c r="I47" s="187">
        <f t="shared" ref="I47:L47" si="39">SUM(I48:I49)</f>
        <v>0</v>
      </c>
      <c r="J47" s="187">
        <f t="shared" si="39"/>
        <v>0</v>
      </c>
      <c r="K47" s="187">
        <f t="shared" si="39"/>
        <v>0</v>
      </c>
      <c r="L47" s="187">
        <f t="shared" si="39"/>
        <v>0</v>
      </c>
    </row>
    <row r="48" spans="1:12" x14ac:dyDescent="0.3">
      <c r="A48" s="60" t="s">
        <v>87</v>
      </c>
      <c r="B48" s="220">
        <f>'TAB4.2.2'!G$17</f>
        <v>0</v>
      </c>
      <c r="C48" s="187">
        <f t="shared" ref="C48:L48" si="40">$B48*C$7</f>
        <v>0</v>
      </c>
      <c r="D48" s="187">
        <f t="shared" si="40"/>
        <v>0</v>
      </c>
      <c r="E48" s="187">
        <f t="shared" si="40"/>
        <v>0</v>
      </c>
      <c r="F48" s="187">
        <f t="shared" si="40"/>
        <v>0</v>
      </c>
      <c r="G48" s="187">
        <f t="shared" si="40"/>
        <v>0</v>
      </c>
      <c r="H48" s="187">
        <f t="shared" si="40"/>
        <v>0</v>
      </c>
      <c r="I48" s="187">
        <f t="shared" si="40"/>
        <v>0</v>
      </c>
      <c r="J48" s="187">
        <f t="shared" si="40"/>
        <v>0</v>
      </c>
      <c r="K48" s="187">
        <f t="shared" si="40"/>
        <v>0</v>
      </c>
      <c r="L48" s="187">
        <f t="shared" si="40"/>
        <v>0</v>
      </c>
    </row>
    <row r="49" spans="1:12" x14ac:dyDescent="0.3">
      <c r="A49" s="60" t="s">
        <v>15</v>
      </c>
      <c r="B49" s="220">
        <f>'TAB4.2.2'!G$18</f>
        <v>0</v>
      </c>
      <c r="C49" s="187">
        <f t="shared" ref="C49:L49" si="41">$B49*C$8</f>
        <v>0</v>
      </c>
      <c r="D49" s="187">
        <f t="shared" si="41"/>
        <v>0</v>
      </c>
      <c r="E49" s="187">
        <f t="shared" si="41"/>
        <v>0</v>
      </c>
      <c r="F49" s="187">
        <f t="shared" si="41"/>
        <v>0</v>
      </c>
      <c r="G49" s="187">
        <f t="shared" si="41"/>
        <v>0</v>
      </c>
      <c r="H49" s="187">
        <f t="shared" si="41"/>
        <v>0</v>
      </c>
      <c r="I49" s="187">
        <f t="shared" si="41"/>
        <v>0</v>
      </c>
      <c r="J49" s="187">
        <f t="shared" si="41"/>
        <v>0</v>
      </c>
      <c r="K49" s="187">
        <f t="shared" si="41"/>
        <v>0</v>
      </c>
      <c r="L49" s="187">
        <f t="shared" si="41"/>
        <v>0</v>
      </c>
    </row>
    <row r="50" spans="1:12" x14ac:dyDescent="0.3">
      <c r="A50" s="214" t="s">
        <v>539</v>
      </c>
      <c r="B50" s="220">
        <f>'TAB4.2.2'!G$20</f>
        <v>0</v>
      </c>
      <c r="C50" s="187">
        <f t="shared" ref="C50:L50" si="42">$B50*C$11</f>
        <v>0</v>
      </c>
      <c r="D50" s="187">
        <f t="shared" si="42"/>
        <v>0</v>
      </c>
      <c r="E50" s="187">
        <f t="shared" si="42"/>
        <v>0</v>
      </c>
      <c r="F50" s="187">
        <f t="shared" si="42"/>
        <v>0</v>
      </c>
      <c r="G50" s="187">
        <f t="shared" si="42"/>
        <v>0</v>
      </c>
      <c r="H50" s="187">
        <f t="shared" si="42"/>
        <v>0</v>
      </c>
      <c r="I50" s="187">
        <f t="shared" si="42"/>
        <v>0</v>
      </c>
      <c r="J50" s="187">
        <f t="shared" si="42"/>
        <v>0</v>
      </c>
      <c r="K50" s="187">
        <f t="shared" si="42"/>
        <v>0</v>
      </c>
      <c r="L50" s="187">
        <f t="shared" si="42"/>
        <v>0</v>
      </c>
    </row>
    <row r="51" spans="1:12" x14ac:dyDescent="0.3">
      <c r="A51" s="214" t="s">
        <v>89</v>
      </c>
      <c r="B51" s="220"/>
      <c r="C51" s="187">
        <f t="shared" ref="C51:H51" si="43">SUM(C52:C54)</f>
        <v>0</v>
      </c>
      <c r="D51" s="187">
        <f t="shared" si="43"/>
        <v>0</v>
      </c>
      <c r="E51" s="187">
        <f t="shared" si="43"/>
        <v>0</v>
      </c>
      <c r="F51" s="187">
        <f t="shared" si="43"/>
        <v>0</v>
      </c>
      <c r="G51" s="187">
        <f t="shared" si="43"/>
        <v>0</v>
      </c>
      <c r="H51" s="187">
        <f t="shared" si="43"/>
        <v>0</v>
      </c>
      <c r="I51" s="187">
        <f t="shared" ref="I51:L51" si="44">SUM(I52:I54)</f>
        <v>0</v>
      </c>
      <c r="J51" s="187">
        <f t="shared" si="44"/>
        <v>0</v>
      </c>
      <c r="K51" s="187">
        <f t="shared" si="44"/>
        <v>0</v>
      </c>
      <c r="L51" s="187">
        <f t="shared" si="44"/>
        <v>0</v>
      </c>
    </row>
    <row r="52" spans="1:12" x14ac:dyDescent="0.3">
      <c r="A52" s="59" t="s">
        <v>4</v>
      </c>
      <c r="B52" s="220">
        <f>'TAB4.2.2'!G$22</f>
        <v>0</v>
      </c>
      <c r="C52" s="187">
        <f t="shared" ref="C52:L55" si="45">$B52*C$11</f>
        <v>0</v>
      </c>
      <c r="D52" s="187">
        <f t="shared" si="45"/>
        <v>0</v>
      </c>
      <c r="E52" s="187">
        <f t="shared" si="45"/>
        <v>0</v>
      </c>
      <c r="F52" s="187">
        <f t="shared" si="45"/>
        <v>0</v>
      </c>
      <c r="G52" s="187">
        <f t="shared" si="45"/>
        <v>0</v>
      </c>
      <c r="H52" s="187">
        <f t="shared" si="45"/>
        <v>0</v>
      </c>
      <c r="I52" s="187">
        <f t="shared" si="45"/>
        <v>0</v>
      </c>
      <c r="J52" s="187">
        <f t="shared" si="45"/>
        <v>0</v>
      </c>
      <c r="K52" s="187">
        <f t="shared" si="45"/>
        <v>0</v>
      </c>
      <c r="L52" s="187">
        <f t="shared" si="45"/>
        <v>0</v>
      </c>
    </row>
    <row r="53" spans="1:12" x14ac:dyDescent="0.3">
      <c r="A53" s="59" t="s">
        <v>104</v>
      </c>
      <c r="B53" s="220">
        <f>'TAB4.2.2'!G$23</f>
        <v>0</v>
      </c>
      <c r="C53" s="187">
        <f t="shared" si="45"/>
        <v>0</v>
      </c>
      <c r="D53" s="187">
        <f t="shared" si="45"/>
        <v>0</v>
      </c>
      <c r="E53" s="187">
        <f t="shared" si="45"/>
        <v>0</v>
      </c>
      <c r="F53" s="187">
        <f t="shared" si="45"/>
        <v>0</v>
      </c>
      <c r="G53" s="187">
        <f t="shared" si="45"/>
        <v>0</v>
      </c>
      <c r="H53" s="187">
        <f t="shared" si="45"/>
        <v>0</v>
      </c>
      <c r="I53" s="187">
        <f t="shared" si="45"/>
        <v>0</v>
      </c>
      <c r="J53" s="187">
        <f t="shared" si="45"/>
        <v>0</v>
      </c>
      <c r="K53" s="187">
        <f t="shared" si="45"/>
        <v>0</v>
      </c>
      <c r="L53" s="187">
        <f t="shared" si="45"/>
        <v>0</v>
      </c>
    </row>
    <row r="54" spans="1:12" x14ac:dyDescent="0.3">
      <c r="A54" s="59" t="s">
        <v>106</v>
      </c>
      <c r="B54" s="220">
        <f>'TAB4.2.2'!G$24</f>
        <v>0</v>
      </c>
      <c r="C54" s="187">
        <f t="shared" si="45"/>
        <v>0</v>
      </c>
      <c r="D54" s="187">
        <f t="shared" si="45"/>
        <v>0</v>
      </c>
      <c r="E54" s="187">
        <f t="shared" si="45"/>
        <v>0</v>
      </c>
      <c r="F54" s="187">
        <f t="shared" si="45"/>
        <v>0</v>
      </c>
      <c r="G54" s="187">
        <f t="shared" si="45"/>
        <v>0</v>
      </c>
      <c r="H54" s="187">
        <f t="shared" si="45"/>
        <v>0</v>
      </c>
      <c r="I54" s="187">
        <f t="shared" si="45"/>
        <v>0</v>
      </c>
      <c r="J54" s="187">
        <f t="shared" si="45"/>
        <v>0</v>
      </c>
      <c r="K54" s="187">
        <f t="shared" si="45"/>
        <v>0</v>
      </c>
      <c r="L54" s="187">
        <f t="shared" si="45"/>
        <v>0</v>
      </c>
    </row>
    <row r="55" spans="1:12" x14ac:dyDescent="0.3">
      <c r="A55" s="214" t="s">
        <v>90</v>
      </c>
      <c r="B55" s="220">
        <f>'TAB4.2.2'!G$25</f>
        <v>0</v>
      </c>
      <c r="C55" s="187">
        <f t="shared" si="45"/>
        <v>0</v>
      </c>
      <c r="D55" s="187">
        <f t="shared" si="45"/>
        <v>0</v>
      </c>
      <c r="E55" s="187">
        <f t="shared" si="45"/>
        <v>0</v>
      </c>
      <c r="F55" s="187">
        <f t="shared" si="45"/>
        <v>0</v>
      </c>
      <c r="G55" s="187">
        <f t="shared" si="45"/>
        <v>0</v>
      </c>
      <c r="H55" s="187">
        <f t="shared" si="45"/>
        <v>0</v>
      </c>
      <c r="I55" s="187">
        <f t="shared" si="45"/>
        <v>0</v>
      </c>
      <c r="J55" s="187">
        <f t="shared" si="45"/>
        <v>0</v>
      </c>
      <c r="K55" s="187">
        <f t="shared" si="45"/>
        <v>0</v>
      </c>
      <c r="L55" s="187">
        <f t="shared" si="45"/>
        <v>0</v>
      </c>
    </row>
    <row r="56" spans="1:12" x14ac:dyDescent="0.3">
      <c r="A56" s="214" t="s">
        <v>91</v>
      </c>
      <c r="B56" s="220">
        <f>'TAB4.2.2'!G$26</f>
        <v>0</v>
      </c>
      <c r="C56" s="187">
        <f t="shared" ref="C56:L56" si="46">$B56*C$13</f>
        <v>0</v>
      </c>
      <c r="D56" s="187">
        <f t="shared" si="46"/>
        <v>0</v>
      </c>
      <c r="E56" s="187">
        <f t="shared" si="46"/>
        <v>0</v>
      </c>
      <c r="F56" s="187">
        <f t="shared" si="46"/>
        <v>0</v>
      </c>
      <c r="G56" s="187">
        <f t="shared" si="46"/>
        <v>0</v>
      </c>
      <c r="H56" s="187">
        <f t="shared" si="46"/>
        <v>0</v>
      </c>
      <c r="I56" s="187">
        <f t="shared" si="46"/>
        <v>0</v>
      </c>
      <c r="J56" s="187">
        <f t="shared" si="46"/>
        <v>0</v>
      </c>
      <c r="K56" s="187">
        <f t="shared" si="46"/>
        <v>0</v>
      </c>
      <c r="L56" s="187">
        <f t="shared" si="46"/>
        <v>0</v>
      </c>
    </row>
    <row r="57" spans="1:12" x14ac:dyDescent="0.3">
      <c r="A57" s="249" t="s">
        <v>467</v>
      </c>
      <c r="B57" s="213"/>
      <c r="C57" s="183">
        <f>SUM(C41,C50:C51,C55:C56)</f>
        <v>0</v>
      </c>
      <c r="D57" s="183">
        <f t="shared" ref="D57:H57" si="47">SUM(D41,D50:D51,D55:D56)</f>
        <v>0</v>
      </c>
      <c r="E57" s="183">
        <f t="shared" si="47"/>
        <v>0</v>
      </c>
      <c r="F57" s="183">
        <f t="shared" si="47"/>
        <v>0</v>
      </c>
      <c r="G57" s="183">
        <f t="shared" si="47"/>
        <v>0</v>
      </c>
      <c r="H57" s="183">
        <f t="shared" si="47"/>
        <v>0</v>
      </c>
      <c r="I57" s="183">
        <f t="shared" ref="I57:L57" si="48">SUM(I41,I50:I51,I55:I56)</f>
        <v>0</v>
      </c>
      <c r="J57" s="183">
        <f t="shared" si="48"/>
        <v>0</v>
      </c>
      <c r="K57" s="183">
        <f t="shared" si="48"/>
        <v>0</v>
      </c>
      <c r="L57" s="183">
        <f t="shared" si="48"/>
        <v>0</v>
      </c>
    </row>
    <row r="58" spans="1:12" x14ac:dyDescent="0.3">
      <c r="A58" s="262" t="s">
        <v>239</v>
      </c>
      <c r="C58" s="234">
        <v>1</v>
      </c>
      <c r="D58" s="234">
        <v>1</v>
      </c>
      <c r="E58" s="234">
        <v>1</v>
      </c>
      <c r="F58" s="234">
        <v>1</v>
      </c>
      <c r="G58" s="234">
        <v>1</v>
      </c>
      <c r="H58" s="234">
        <v>1</v>
      </c>
      <c r="I58" s="234">
        <v>1</v>
      </c>
      <c r="J58" s="234">
        <v>1</v>
      </c>
      <c r="K58" s="234">
        <v>1</v>
      </c>
      <c r="L58" s="234">
        <v>1</v>
      </c>
    </row>
    <row r="59" spans="1:12" x14ac:dyDescent="0.3">
      <c r="A59" s="214" t="s">
        <v>466</v>
      </c>
      <c r="C59" s="441">
        <f t="shared" ref="C59:H59" si="49">SUM(C43*C58,C46:C47)</f>
        <v>0</v>
      </c>
      <c r="D59" s="441">
        <f t="shared" si="49"/>
        <v>0</v>
      </c>
      <c r="E59" s="441">
        <f t="shared" si="49"/>
        <v>0</v>
      </c>
      <c r="F59" s="441">
        <f t="shared" si="49"/>
        <v>0</v>
      </c>
      <c r="G59" s="441">
        <f t="shared" si="49"/>
        <v>0</v>
      </c>
      <c r="H59" s="441">
        <f t="shared" si="49"/>
        <v>0</v>
      </c>
      <c r="I59" s="441">
        <f t="shared" ref="I59:L59" si="50">SUM(I43*I58,I46:I47)</f>
        <v>0</v>
      </c>
      <c r="J59" s="441">
        <f t="shared" si="50"/>
        <v>0</v>
      </c>
      <c r="K59" s="441">
        <f t="shared" si="50"/>
        <v>0</v>
      </c>
      <c r="L59" s="441">
        <f t="shared" si="50"/>
        <v>0</v>
      </c>
    </row>
    <row r="60" spans="1:12" x14ac:dyDescent="0.3">
      <c r="A60" s="212" t="s">
        <v>19</v>
      </c>
      <c r="B60" s="213"/>
      <c r="C60" s="183">
        <f t="shared" ref="C60:H60" si="51">SUM(C50:C51,C55:C56,C46:C47)+C43*C58</f>
        <v>0</v>
      </c>
      <c r="D60" s="183">
        <f t="shared" si="51"/>
        <v>0</v>
      </c>
      <c r="E60" s="183">
        <f t="shared" si="51"/>
        <v>0</v>
      </c>
      <c r="F60" s="183">
        <f t="shared" si="51"/>
        <v>0</v>
      </c>
      <c r="G60" s="183">
        <f t="shared" si="51"/>
        <v>0</v>
      </c>
      <c r="H60" s="183">
        <f t="shared" si="51"/>
        <v>0</v>
      </c>
      <c r="I60" s="183">
        <f t="shared" ref="I60:L60" si="52">SUM(I50:I51,I55:I56,I46:I47)+I43*I58</f>
        <v>0</v>
      </c>
      <c r="J60" s="183">
        <f t="shared" si="52"/>
        <v>0</v>
      </c>
      <c r="K60" s="183">
        <f t="shared" si="52"/>
        <v>0</v>
      </c>
      <c r="L60" s="183">
        <f t="shared" si="52"/>
        <v>0</v>
      </c>
    </row>
    <row r="61" spans="1:12" x14ac:dyDescent="0.3">
      <c r="A61" s="25" t="s">
        <v>465</v>
      </c>
      <c r="B61" s="7"/>
      <c r="C61" s="219">
        <f t="shared" ref="C61:H61" si="53">C35</f>
        <v>0</v>
      </c>
      <c r="D61" s="219">
        <f t="shared" si="53"/>
        <v>0</v>
      </c>
      <c r="E61" s="219">
        <f t="shared" si="53"/>
        <v>0</v>
      </c>
      <c r="F61" s="219">
        <f t="shared" si="53"/>
        <v>0</v>
      </c>
      <c r="G61" s="219">
        <f t="shared" si="53"/>
        <v>0</v>
      </c>
      <c r="H61" s="219">
        <f t="shared" si="53"/>
        <v>0</v>
      </c>
      <c r="I61" s="219">
        <f t="shared" ref="I61:L61" si="54">I35</f>
        <v>0</v>
      </c>
      <c r="J61" s="219">
        <f t="shared" si="54"/>
        <v>0</v>
      </c>
      <c r="K61" s="219">
        <f t="shared" si="54"/>
        <v>0</v>
      </c>
      <c r="L61" s="219">
        <f t="shared" si="54"/>
        <v>0</v>
      </c>
    </row>
    <row r="62" spans="1:12" x14ac:dyDescent="0.3">
      <c r="A62" s="190" t="s">
        <v>358</v>
      </c>
      <c r="B62" s="191"/>
      <c r="C62" s="192">
        <f>C60-C61</f>
        <v>0</v>
      </c>
      <c r="D62" s="192">
        <f t="shared" ref="D62" si="55">D60-D61</f>
        <v>0</v>
      </c>
      <c r="E62" s="192">
        <f t="shared" ref="E62" si="56">E60-E61</f>
        <v>0</v>
      </c>
      <c r="F62" s="192">
        <f t="shared" ref="F62" si="57">F60-F61</f>
        <v>0</v>
      </c>
      <c r="G62" s="192">
        <f t="shared" ref="G62" si="58">G60-G61</f>
        <v>0</v>
      </c>
      <c r="H62" s="192">
        <f t="shared" ref="H62:L62" si="59">H60-H61</f>
        <v>0</v>
      </c>
      <c r="I62" s="192">
        <f t="shared" si="59"/>
        <v>0</v>
      </c>
      <c r="J62" s="192">
        <f t="shared" si="59"/>
        <v>0</v>
      </c>
      <c r="K62" s="192">
        <f t="shared" si="59"/>
        <v>0</v>
      </c>
      <c r="L62" s="192">
        <f t="shared" si="59"/>
        <v>0</v>
      </c>
    </row>
    <row r="63" spans="1:12" ht="15.75" thickBot="1" x14ac:dyDescent="0.35">
      <c r="A63" s="141" t="s">
        <v>359</v>
      </c>
      <c r="B63" s="142"/>
      <c r="C63" s="221" t="str">
        <f>IFERROR((C62/C61)," ")</f>
        <v xml:space="preserve"> </v>
      </c>
      <c r="D63" s="221" t="str">
        <f t="shared" ref="D63:H63" si="60">IFERROR((D62/D61)," ")</f>
        <v xml:space="preserve"> </v>
      </c>
      <c r="E63" s="221" t="str">
        <f t="shared" si="60"/>
        <v xml:space="preserve"> </v>
      </c>
      <c r="F63" s="221" t="str">
        <f t="shared" si="60"/>
        <v xml:space="preserve"> </v>
      </c>
      <c r="G63" s="221" t="str">
        <f t="shared" si="60"/>
        <v xml:space="preserve"> </v>
      </c>
      <c r="H63" s="221" t="str">
        <f t="shared" si="60"/>
        <v xml:space="preserve"> </v>
      </c>
      <c r="I63" s="221" t="str">
        <f t="shared" ref="I63:L63" si="61">IFERROR((I62/I61)," ")</f>
        <v xml:space="preserve"> </v>
      </c>
      <c r="J63" s="221" t="str">
        <f t="shared" si="61"/>
        <v xml:space="preserve"> </v>
      </c>
      <c r="K63" s="221" t="str">
        <f t="shared" si="61"/>
        <v xml:space="preserve"> </v>
      </c>
      <c r="L63" s="221" t="str">
        <f t="shared" si="61"/>
        <v xml:space="preserve"> </v>
      </c>
    </row>
    <row r="64" spans="1:12" ht="15.75" thickTop="1" x14ac:dyDescent="0.3">
      <c r="A64" s="497" t="s">
        <v>347</v>
      </c>
      <c r="B64" s="498" t="s">
        <v>347</v>
      </c>
      <c r="C64" s="498" t="s">
        <v>347</v>
      </c>
      <c r="D64" s="498" t="s">
        <v>347</v>
      </c>
      <c r="E64" s="498" t="s">
        <v>347</v>
      </c>
      <c r="F64" s="498" t="s">
        <v>347</v>
      </c>
      <c r="G64" s="498" t="s">
        <v>347</v>
      </c>
      <c r="H64" s="498" t="s">
        <v>347</v>
      </c>
      <c r="I64" s="498" t="s">
        <v>347</v>
      </c>
      <c r="J64" s="498" t="s">
        <v>347</v>
      </c>
      <c r="K64" s="498" t="s">
        <v>347</v>
      </c>
      <c r="L64" s="498" t="s">
        <v>347</v>
      </c>
    </row>
    <row r="65" spans="1:12" ht="27" x14ac:dyDescent="0.3">
      <c r="A65" s="11"/>
      <c r="B65" s="203" t="s">
        <v>29</v>
      </c>
      <c r="C65" s="203" t="str">
        <f t="shared" ref="C65:L65" si="62">"Coût annuel estimé      "&amp;C$6</f>
        <v>Coût annuel estimé      MT1</v>
      </c>
      <c r="D65" s="203" t="str">
        <f t="shared" si="62"/>
        <v>Coût annuel estimé      MT2</v>
      </c>
      <c r="E65" s="203" t="str">
        <f t="shared" si="62"/>
        <v>Coût annuel estimé      MT3</v>
      </c>
      <c r="F65" s="203" t="str">
        <f t="shared" si="62"/>
        <v>Coût annuel estimé      MT4</v>
      </c>
      <c r="G65" s="203" t="str">
        <f t="shared" si="62"/>
        <v>Coût annuel estimé      MT5</v>
      </c>
      <c r="H65" s="203" t="str">
        <f t="shared" si="62"/>
        <v>Coût annuel estimé      MT6</v>
      </c>
      <c r="I65" s="450" t="str">
        <f t="shared" si="62"/>
        <v>Coût annuel estimé      MT7</v>
      </c>
      <c r="J65" s="450" t="str">
        <f t="shared" si="62"/>
        <v>Coût annuel estimé      MT8</v>
      </c>
      <c r="K65" s="450" t="str">
        <f t="shared" si="62"/>
        <v>Coût annuel estimé      MT9</v>
      </c>
      <c r="L65" s="450" t="str">
        <f t="shared" si="62"/>
        <v>Coût annuel estimé      MT10</v>
      </c>
    </row>
    <row r="66" spans="1:12" x14ac:dyDescent="0.3">
      <c r="A66" s="214" t="s">
        <v>11</v>
      </c>
      <c r="B66" s="137"/>
      <c r="C66" s="187">
        <f t="shared" ref="C66:H66" si="63">SUM(C67,C71:C72)</f>
        <v>0</v>
      </c>
      <c r="D66" s="187">
        <f t="shared" si="63"/>
        <v>0</v>
      </c>
      <c r="E66" s="187">
        <f t="shared" si="63"/>
        <v>0</v>
      </c>
      <c r="F66" s="187">
        <f t="shared" si="63"/>
        <v>0</v>
      </c>
      <c r="G66" s="187">
        <f t="shared" si="63"/>
        <v>0</v>
      </c>
      <c r="H66" s="187">
        <f t="shared" si="63"/>
        <v>0</v>
      </c>
      <c r="I66" s="187">
        <f t="shared" ref="I66:L66" si="64">SUM(I67,I71:I72)</f>
        <v>0</v>
      </c>
      <c r="J66" s="187">
        <f t="shared" si="64"/>
        <v>0</v>
      </c>
      <c r="K66" s="187">
        <f t="shared" si="64"/>
        <v>0</v>
      </c>
      <c r="L66" s="187">
        <f t="shared" si="64"/>
        <v>0</v>
      </c>
    </row>
    <row r="67" spans="1:12" x14ac:dyDescent="0.3">
      <c r="A67" s="59" t="s">
        <v>12</v>
      </c>
      <c r="B67" s="137"/>
      <c r="C67" s="187">
        <f t="shared" ref="C67:L67" si="65">C68</f>
        <v>0</v>
      </c>
      <c r="D67" s="187">
        <f t="shared" si="65"/>
        <v>0</v>
      </c>
      <c r="E67" s="187">
        <f t="shared" si="65"/>
        <v>0</v>
      </c>
      <c r="F67" s="187">
        <f t="shared" si="65"/>
        <v>0</v>
      </c>
      <c r="G67" s="187">
        <f t="shared" si="65"/>
        <v>0</v>
      </c>
      <c r="H67" s="187">
        <f t="shared" si="65"/>
        <v>0</v>
      </c>
      <c r="I67" s="187">
        <f t="shared" si="65"/>
        <v>0</v>
      </c>
      <c r="J67" s="187">
        <f t="shared" si="65"/>
        <v>0</v>
      </c>
      <c r="K67" s="187">
        <f t="shared" si="65"/>
        <v>0</v>
      </c>
      <c r="L67" s="187">
        <f t="shared" si="65"/>
        <v>0</v>
      </c>
    </row>
    <row r="68" spans="1:12" x14ac:dyDescent="0.3">
      <c r="A68" s="60" t="s">
        <v>13</v>
      </c>
      <c r="B68" s="137"/>
      <c r="C68" s="187">
        <f t="shared" ref="C68:H68" si="66">SUM(C69:C70)</f>
        <v>0</v>
      </c>
      <c r="D68" s="187">
        <f t="shared" si="66"/>
        <v>0</v>
      </c>
      <c r="E68" s="187">
        <f t="shared" si="66"/>
        <v>0</v>
      </c>
      <c r="F68" s="187">
        <f t="shared" si="66"/>
        <v>0</v>
      </c>
      <c r="G68" s="187">
        <f t="shared" si="66"/>
        <v>0</v>
      </c>
      <c r="H68" s="187">
        <f t="shared" si="66"/>
        <v>0</v>
      </c>
      <c r="I68" s="187">
        <f t="shared" ref="I68:L68" si="67">SUM(I69:I70)</f>
        <v>0</v>
      </c>
      <c r="J68" s="187">
        <f t="shared" si="67"/>
        <v>0</v>
      </c>
      <c r="K68" s="187">
        <f t="shared" si="67"/>
        <v>0</v>
      </c>
      <c r="L68" s="187">
        <f t="shared" si="67"/>
        <v>0</v>
      </c>
    </row>
    <row r="69" spans="1:12" x14ac:dyDescent="0.3">
      <c r="A69" s="215" t="s">
        <v>202</v>
      </c>
      <c r="B69" s="220">
        <f>'TAB4.3.2'!G$10</f>
        <v>0</v>
      </c>
      <c r="C69" s="187">
        <f t="shared" ref="C69:L70" si="68">$B69*C$12*12</f>
        <v>0</v>
      </c>
      <c r="D69" s="187">
        <f t="shared" si="68"/>
        <v>0</v>
      </c>
      <c r="E69" s="187">
        <f t="shared" si="68"/>
        <v>0</v>
      </c>
      <c r="F69" s="187">
        <f t="shared" si="68"/>
        <v>0</v>
      </c>
      <c r="G69" s="187">
        <f t="shared" si="68"/>
        <v>0</v>
      </c>
      <c r="H69" s="187">
        <f t="shared" si="68"/>
        <v>0</v>
      </c>
      <c r="I69" s="187">
        <f t="shared" si="68"/>
        <v>0</v>
      </c>
      <c r="J69" s="187">
        <f t="shared" si="68"/>
        <v>0</v>
      </c>
      <c r="K69" s="187">
        <f t="shared" si="68"/>
        <v>0</v>
      </c>
      <c r="L69" s="187">
        <f t="shared" si="68"/>
        <v>0</v>
      </c>
    </row>
    <row r="70" spans="1:12" x14ac:dyDescent="0.3">
      <c r="A70" s="215" t="s">
        <v>203</v>
      </c>
      <c r="B70" s="220">
        <f>'TAB4.3.2'!G$11</f>
        <v>0</v>
      </c>
      <c r="C70" s="187">
        <f t="shared" si="68"/>
        <v>0</v>
      </c>
      <c r="D70" s="187">
        <f t="shared" si="68"/>
        <v>0</v>
      </c>
      <c r="E70" s="187">
        <f t="shared" si="68"/>
        <v>0</v>
      </c>
      <c r="F70" s="187">
        <f t="shared" si="68"/>
        <v>0</v>
      </c>
      <c r="G70" s="187">
        <f t="shared" si="68"/>
        <v>0</v>
      </c>
      <c r="H70" s="187">
        <f t="shared" si="68"/>
        <v>0</v>
      </c>
      <c r="I70" s="187">
        <f t="shared" si="68"/>
        <v>0</v>
      </c>
      <c r="J70" s="187">
        <f t="shared" si="68"/>
        <v>0</v>
      </c>
      <c r="K70" s="187">
        <f t="shared" si="68"/>
        <v>0</v>
      </c>
      <c r="L70" s="187">
        <f t="shared" si="68"/>
        <v>0</v>
      </c>
    </row>
    <row r="71" spans="1:12" x14ac:dyDescent="0.3">
      <c r="A71" s="59" t="s">
        <v>14</v>
      </c>
      <c r="B71" s="187">
        <f>'TAB4.3.2'!G$14</f>
        <v>0</v>
      </c>
      <c r="C71" s="187">
        <f t="shared" ref="C71:L71" si="69">$B71</f>
        <v>0</v>
      </c>
      <c r="D71" s="187">
        <f t="shared" si="69"/>
        <v>0</v>
      </c>
      <c r="E71" s="187">
        <f t="shared" si="69"/>
        <v>0</v>
      </c>
      <c r="F71" s="187">
        <f t="shared" si="69"/>
        <v>0</v>
      </c>
      <c r="G71" s="187">
        <f t="shared" si="69"/>
        <v>0</v>
      </c>
      <c r="H71" s="187">
        <f t="shared" si="69"/>
        <v>0</v>
      </c>
      <c r="I71" s="187">
        <f t="shared" si="69"/>
        <v>0</v>
      </c>
      <c r="J71" s="187">
        <f t="shared" si="69"/>
        <v>0</v>
      </c>
      <c r="K71" s="187">
        <f t="shared" si="69"/>
        <v>0</v>
      </c>
      <c r="L71" s="187">
        <f t="shared" si="69"/>
        <v>0</v>
      </c>
    </row>
    <row r="72" spans="1:12" x14ac:dyDescent="0.3">
      <c r="A72" s="59" t="s">
        <v>92</v>
      </c>
      <c r="B72" s="137"/>
      <c r="C72" s="187">
        <f t="shared" ref="C72:H72" si="70">SUM(C73:C74)</f>
        <v>0</v>
      </c>
      <c r="D72" s="187">
        <f t="shared" si="70"/>
        <v>0</v>
      </c>
      <c r="E72" s="187">
        <f t="shared" si="70"/>
        <v>0</v>
      </c>
      <c r="F72" s="187">
        <f t="shared" si="70"/>
        <v>0</v>
      </c>
      <c r="G72" s="187">
        <f t="shared" si="70"/>
        <v>0</v>
      </c>
      <c r="H72" s="187">
        <f t="shared" si="70"/>
        <v>0</v>
      </c>
      <c r="I72" s="187">
        <f t="shared" ref="I72:L72" si="71">SUM(I73:I74)</f>
        <v>0</v>
      </c>
      <c r="J72" s="187">
        <f t="shared" si="71"/>
        <v>0</v>
      </c>
      <c r="K72" s="187">
        <f t="shared" si="71"/>
        <v>0</v>
      </c>
      <c r="L72" s="187">
        <f t="shared" si="71"/>
        <v>0</v>
      </c>
    </row>
    <row r="73" spans="1:12" x14ac:dyDescent="0.3">
      <c r="A73" s="60" t="s">
        <v>87</v>
      </c>
      <c r="B73" s="220">
        <f>'TAB4.3.2'!G$17</f>
        <v>0</v>
      </c>
      <c r="C73" s="187">
        <f t="shared" ref="C73:L73" si="72">$B73*C$7</f>
        <v>0</v>
      </c>
      <c r="D73" s="187">
        <f t="shared" si="72"/>
        <v>0</v>
      </c>
      <c r="E73" s="187">
        <f t="shared" si="72"/>
        <v>0</v>
      </c>
      <c r="F73" s="187">
        <f t="shared" si="72"/>
        <v>0</v>
      </c>
      <c r="G73" s="187">
        <f t="shared" si="72"/>
        <v>0</v>
      </c>
      <c r="H73" s="187">
        <f t="shared" si="72"/>
        <v>0</v>
      </c>
      <c r="I73" s="187">
        <f t="shared" si="72"/>
        <v>0</v>
      </c>
      <c r="J73" s="187">
        <f t="shared" si="72"/>
        <v>0</v>
      </c>
      <c r="K73" s="187">
        <f t="shared" si="72"/>
        <v>0</v>
      </c>
      <c r="L73" s="187">
        <f t="shared" si="72"/>
        <v>0</v>
      </c>
    </row>
    <row r="74" spans="1:12" x14ac:dyDescent="0.3">
      <c r="A74" s="60" t="s">
        <v>15</v>
      </c>
      <c r="B74" s="220">
        <f>'TAB4.3.2'!G$18</f>
        <v>0</v>
      </c>
      <c r="C74" s="187">
        <f t="shared" ref="C74:L74" si="73">$B74*C$8</f>
        <v>0</v>
      </c>
      <c r="D74" s="187">
        <f t="shared" si="73"/>
        <v>0</v>
      </c>
      <c r="E74" s="187">
        <f t="shared" si="73"/>
        <v>0</v>
      </c>
      <c r="F74" s="187">
        <f t="shared" si="73"/>
        <v>0</v>
      </c>
      <c r="G74" s="187">
        <f t="shared" si="73"/>
        <v>0</v>
      </c>
      <c r="H74" s="187">
        <f t="shared" si="73"/>
        <v>0</v>
      </c>
      <c r="I74" s="187">
        <f t="shared" si="73"/>
        <v>0</v>
      </c>
      <c r="J74" s="187">
        <f t="shared" si="73"/>
        <v>0</v>
      </c>
      <c r="K74" s="187">
        <f t="shared" si="73"/>
        <v>0</v>
      </c>
      <c r="L74" s="187">
        <f t="shared" si="73"/>
        <v>0</v>
      </c>
    </row>
    <row r="75" spans="1:12" x14ac:dyDescent="0.3">
      <c r="A75" s="214" t="s">
        <v>539</v>
      </c>
      <c r="B75" s="220">
        <f>'TAB4.3.2'!G$20</f>
        <v>0</v>
      </c>
      <c r="C75" s="187">
        <f t="shared" ref="C75:L75" si="74">$B75*C$11</f>
        <v>0</v>
      </c>
      <c r="D75" s="187">
        <f t="shared" si="74"/>
        <v>0</v>
      </c>
      <c r="E75" s="187">
        <f t="shared" si="74"/>
        <v>0</v>
      </c>
      <c r="F75" s="187">
        <f t="shared" si="74"/>
        <v>0</v>
      </c>
      <c r="G75" s="187">
        <f t="shared" si="74"/>
        <v>0</v>
      </c>
      <c r="H75" s="187">
        <f t="shared" si="74"/>
        <v>0</v>
      </c>
      <c r="I75" s="187">
        <f t="shared" si="74"/>
        <v>0</v>
      </c>
      <c r="J75" s="187">
        <f t="shared" si="74"/>
        <v>0</v>
      </c>
      <c r="K75" s="187">
        <f t="shared" si="74"/>
        <v>0</v>
      </c>
      <c r="L75" s="187">
        <f t="shared" si="74"/>
        <v>0</v>
      </c>
    </row>
    <row r="76" spans="1:12" x14ac:dyDescent="0.3">
      <c r="A76" s="214" t="s">
        <v>89</v>
      </c>
      <c r="B76" s="220"/>
      <c r="C76" s="187">
        <f t="shared" ref="C76:H76" si="75">SUM(C77:C79)</f>
        <v>0</v>
      </c>
      <c r="D76" s="187">
        <f t="shared" si="75"/>
        <v>0</v>
      </c>
      <c r="E76" s="187">
        <f t="shared" si="75"/>
        <v>0</v>
      </c>
      <c r="F76" s="187">
        <f t="shared" si="75"/>
        <v>0</v>
      </c>
      <c r="G76" s="187">
        <f t="shared" si="75"/>
        <v>0</v>
      </c>
      <c r="H76" s="187">
        <f t="shared" si="75"/>
        <v>0</v>
      </c>
      <c r="I76" s="187">
        <f t="shared" ref="I76:L76" si="76">SUM(I77:I79)</f>
        <v>0</v>
      </c>
      <c r="J76" s="187">
        <f t="shared" si="76"/>
        <v>0</v>
      </c>
      <c r="K76" s="187">
        <f t="shared" si="76"/>
        <v>0</v>
      </c>
      <c r="L76" s="187">
        <f t="shared" si="76"/>
        <v>0</v>
      </c>
    </row>
    <row r="77" spans="1:12" x14ac:dyDescent="0.3">
      <c r="A77" s="59" t="s">
        <v>4</v>
      </c>
      <c r="B77" s="220">
        <f>'TAB4.3.2'!G$22</f>
        <v>0</v>
      </c>
      <c r="C77" s="187">
        <f t="shared" ref="C77:L80" si="77">$B77*C$11</f>
        <v>0</v>
      </c>
      <c r="D77" s="187">
        <f t="shared" si="77"/>
        <v>0</v>
      </c>
      <c r="E77" s="187">
        <f t="shared" si="77"/>
        <v>0</v>
      </c>
      <c r="F77" s="187">
        <f t="shared" si="77"/>
        <v>0</v>
      </c>
      <c r="G77" s="187">
        <f t="shared" si="77"/>
        <v>0</v>
      </c>
      <c r="H77" s="187">
        <f t="shared" si="77"/>
        <v>0</v>
      </c>
      <c r="I77" s="187">
        <f t="shared" si="77"/>
        <v>0</v>
      </c>
      <c r="J77" s="187">
        <f t="shared" si="77"/>
        <v>0</v>
      </c>
      <c r="K77" s="187">
        <f t="shared" si="77"/>
        <v>0</v>
      </c>
      <c r="L77" s="187">
        <f t="shared" si="77"/>
        <v>0</v>
      </c>
    </row>
    <row r="78" spans="1:12" x14ac:dyDescent="0.3">
      <c r="A78" s="59" t="s">
        <v>104</v>
      </c>
      <c r="B78" s="220">
        <f>'TAB4.3.2'!G$23</f>
        <v>0</v>
      </c>
      <c r="C78" s="187">
        <f t="shared" si="77"/>
        <v>0</v>
      </c>
      <c r="D78" s="187">
        <f t="shared" si="77"/>
        <v>0</v>
      </c>
      <c r="E78" s="187">
        <f t="shared" si="77"/>
        <v>0</v>
      </c>
      <c r="F78" s="187">
        <f t="shared" si="77"/>
        <v>0</v>
      </c>
      <c r="G78" s="187">
        <f t="shared" si="77"/>
        <v>0</v>
      </c>
      <c r="H78" s="187">
        <f t="shared" si="77"/>
        <v>0</v>
      </c>
      <c r="I78" s="187">
        <f t="shared" si="77"/>
        <v>0</v>
      </c>
      <c r="J78" s="187">
        <f t="shared" si="77"/>
        <v>0</v>
      </c>
      <c r="K78" s="187">
        <f t="shared" si="77"/>
        <v>0</v>
      </c>
      <c r="L78" s="187">
        <f t="shared" si="77"/>
        <v>0</v>
      </c>
    </row>
    <row r="79" spans="1:12" x14ac:dyDescent="0.3">
      <c r="A79" s="59" t="s">
        <v>106</v>
      </c>
      <c r="B79" s="220">
        <f>'TAB4.3.2'!G$24</f>
        <v>0</v>
      </c>
      <c r="C79" s="187">
        <f t="shared" si="77"/>
        <v>0</v>
      </c>
      <c r="D79" s="187">
        <f t="shared" si="77"/>
        <v>0</v>
      </c>
      <c r="E79" s="187">
        <f t="shared" si="77"/>
        <v>0</v>
      </c>
      <c r="F79" s="187">
        <f t="shared" si="77"/>
        <v>0</v>
      </c>
      <c r="G79" s="187">
        <f t="shared" si="77"/>
        <v>0</v>
      </c>
      <c r="H79" s="187">
        <f t="shared" si="77"/>
        <v>0</v>
      </c>
      <c r="I79" s="187">
        <f t="shared" si="77"/>
        <v>0</v>
      </c>
      <c r="J79" s="187">
        <f t="shared" si="77"/>
        <v>0</v>
      </c>
      <c r="K79" s="187">
        <f t="shared" si="77"/>
        <v>0</v>
      </c>
      <c r="L79" s="187">
        <f t="shared" si="77"/>
        <v>0</v>
      </c>
    </row>
    <row r="80" spans="1:12" x14ac:dyDescent="0.3">
      <c r="A80" s="214" t="s">
        <v>90</v>
      </c>
      <c r="B80" s="220">
        <f>'TAB4.3.2'!G$25</f>
        <v>0</v>
      </c>
      <c r="C80" s="187">
        <f t="shared" si="77"/>
        <v>0</v>
      </c>
      <c r="D80" s="187">
        <f t="shared" si="77"/>
        <v>0</v>
      </c>
      <c r="E80" s="187">
        <f t="shared" si="77"/>
        <v>0</v>
      </c>
      <c r="F80" s="187">
        <f t="shared" si="77"/>
        <v>0</v>
      </c>
      <c r="G80" s="187">
        <f t="shared" si="77"/>
        <v>0</v>
      </c>
      <c r="H80" s="187">
        <f t="shared" si="77"/>
        <v>0</v>
      </c>
      <c r="I80" s="187">
        <f t="shared" si="77"/>
        <v>0</v>
      </c>
      <c r="J80" s="187">
        <f t="shared" si="77"/>
        <v>0</v>
      </c>
      <c r="K80" s="187">
        <f t="shared" si="77"/>
        <v>0</v>
      </c>
      <c r="L80" s="187">
        <f t="shared" si="77"/>
        <v>0</v>
      </c>
    </row>
    <row r="81" spans="1:12" x14ac:dyDescent="0.3">
      <c r="A81" s="214" t="s">
        <v>91</v>
      </c>
      <c r="B81" s="220">
        <f>'TAB4.3.2'!G$26</f>
        <v>0</v>
      </c>
      <c r="C81" s="187">
        <f t="shared" ref="C81:L81" si="78">$B81*C$13</f>
        <v>0</v>
      </c>
      <c r="D81" s="187">
        <f t="shared" si="78"/>
        <v>0</v>
      </c>
      <c r="E81" s="187">
        <f t="shared" si="78"/>
        <v>0</v>
      </c>
      <c r="F81" s="187">
        <f t="shared" si="78"/>
        <v>0</v>
      </c>
      <c r="G81" s="187">
        <f t="shared" si="78"/>
        <v>0</v>
      </c>
      <c r="H81" s="187">
        <f t="shared" si="78"/>
        <v>0</v>
      </c>
      <c r="I81" s="187">
        <f t="shared" si="78"/>
        <v>0</v>
      </c>
      <c r="J81" s="187">
        <f t="shared" si="78"/>
        <v>0</v>
      </c>
      <c r="K81" s="187">
        <f t="shared" si="78"/>
        <v>0</v>
      </c>
      <c r="L81" s="187">
        <f t="shared" si="78"/>
        <v>0</v>
      </c>
    </row>
    <row r="82" spans="1:12" x14ac:dyDescent="0.3">
      <c r="A82" s="249" t="s">
        <v>467</v>
      </c>
      <c r="B82" s="213"/>
      <c r="C82" s="183">
        <f>SUM(C66,C75:C76,C80:C81)</f>
        <v>0</v>
      </c>
      <c r="D82" s="183">
        <f t="shared" ref="D82:H82" si="79">SUM(D66,D75:D76,D80:D81)</f>
        <v>0</v>
      </c>
      <c r="E82" s="183">
        <f t="shared" si="79"/>
        <v>0</v>
      </c>
      <c r="F82" s="183">
        <f t="shared" si="79"/>
        <v>0</v>
      </c>
      <c r="G82" s="183">
        <f t="shared" si="79"/>
        <v>0</v>
      </c>
      <c r="H82" s="183">
        <f t="shared" si="79"/>
        <v>0</v>
      </c>
      <c r="I82" s="183">
        <f t="shared" ref="I82:L82" si="80">SUM(I66,I75:I76,I80:I81)</f>
        <v>0</v>
      </c>
      <c r="J82" s="183">
        <f t="shared" si="80"/>
        <v>0</v>
      </c>
      <c r="K82" s="183">
        <f t="shared" si="80"/>
        <v>0</v>
      </c>
      <c r="L82" s="183">
        <f t="shared" si="80"/>
        <v>0</v>
      </c>
    </row>
    <row r="83" spans="1:12" x14ac:dyDescent="0.3">
      <c r="A83" s="262" t="s">
        <v>239</v>
      </c>
      <c r="C83" s="234">
        <v>1</v>
      </c>
      <c r="D83" s="234">
        <v>1</v>
      </c>
      <c r="E83" s="234">
        <v>1</v>
      </c>
      <c r="F83" s="234">
        <v>1</v>
      </c>
      <c r="G83" s="234">
        <v>1</v>
      </c>
      <c r="H83" s="234">
        <v>1</v>
      </c>
      <c r="I83" s="234">
        <v>1</v>
      </c>
      <c r="J83" s="234">
        <v>1</v>
      </c>
      <c r="K83" s="234">
        <v>1</v>
      </c>
      <c r="L83" s="234">
        <v>1</v>
      </c>
    </row>
    <row r="84" spans="1:12" s="4" customFormat="1" x14ac:dyDescent="0.3">
      <c r="A84" s="214" t="s">
        <v>466</v>
      </c>
      <c r="B84" s="1"/>
      <c r="C84" s="441">
        <f t="shared" ref="C84:H84" si="81">SUM(C68*C83,C71:C72)</f>
        <v>0</v>
      </c>
      <c r="D84" s="441">
        <f t="shared" si="81"/>
        <v>0</v>
      </c>
      <c r="E84" s="441">
        <f t="shared" si="81"/>
        <v>0</v>
      </c>
      <c r="F84" s="441">
        <f t="shared" si="81"/>
        <v>0</v>
      </c>
      <c r="G84" s="441">
        <f t="shared" si="81"/>
        <v>0</v>
      </c>
      <c r="H84" s="441">
        <f t="shared" si="81"/>
        <v>0</v>
      </c>
      <c r="I84" s="441">
        <f t="shared" ref="I84:L84" si="82">SUM(I68*I83,I71:I72)</f>
        <v>0</v>
      </c>
      <c r="J84" s="441">
        <f t="shared" si="82"/>
        <v>0</v>
      </c>
      <c r="K84" s="441">
        <f t="shared" si="82"/>
        <v>0</v>
      </c>
      <c r="L84" s="441">
        <f t="shared" si="82"/>
        <v>0</v>
      </c>
    </row>
    <row r="85" spans="1:12" s="65" customFormat="1" x14ac:dyDescent="0.3">
      <c r="A85" s="212" t="s">
        <v>19</v>
      </c>
      <c r="B85" s="213"/>
      <c r="C85" s="183">
        <f t="shared" ref="C85:H85" si="83">SUM(C75:C76,C80:C81,C71:C72)+C68*C83</f>
        <v>0</v>
      </c>
      <c r="D85" s="183">
        <f t="shared" si="83"/>
        <v>0</v>
      </c>
      <c r="E85" s="183">
        <f t="shared" si="83"/>
        <v>0</v>
      </c>
      <c r="F85" s="183">
        <f t="shared" si="83"/>
        <v>0</v>
      </c>
      <c r="G85" s="183">
        <f t="shared" si="83"/>
        <v>0</v>
      </c>
      <c r="H85" s="183">
        <f t="shared" si="83"/>
        <v>0</v>
      </c>
      <c r="I85" s="183">
        <f t="shared" ref="I85:L85" si="84">SUM(I75:I76,I80:I81,I71:I72)+I68*I83</f>
        <v>0</v>
      </c>
      <c r="J85" s="183">
        <f t="shared" si="84"/>
        <v>0</v>
      </c>
      <c r="K85" s="183">
        <f t="shared" si="84"/>
        <v>0</v>
      </c>
      <c r="L85" s="183">
        <f t="shared" si="84"/>
        <v>0</v>
      </c>
    </row>
    <row r="86" spans="1:12" s="65" customFormat="1" ht="13.5" x14ac:dyDescent="0.3">
      <c r="A86" s="25" t="s">
        <v>465</v>
      </c>
      <c r="B86" s="7"/>
      <c r="C86" s="219">
        <f t="shared" ref="C86:H86" si="85">C60</f>
        <v>0</v>
      </c>
      <c r="D86" s="219">
        <f t="shared" si="85"/>
        <v>0</v>
      </c>
      <c r="E86" s="219">
        <f t="shared" si="85"/>
        <v>0</v>
      </c>
      <c r="F86" s="219">
        <f t="shared" si="85"/>
        <v>0</v>
      </c>
      <c r="G86" s="219">
        <f t="shared" si="85"/>
        <v>0</v>
      </c>
      <c r="H86" s="219">
        <f t="shared" si="85"/>
        <v>0</v>
      </c>
      <c r="I86" s="219">
        <f t="shared" ref="I86:L86" si="86">I60</f>
        <v>0</v>
      </c>
      <c r="J86" s="219">
        <f t="shared" si="86"/>
        <v>0</v>
      </c>
      <c r="K86" s="219">
        <f t="shared" si="86"/>
        <v>0</v>
      </c>
      <c r="L86" s="219">
        <f t="shared" si="86"/>
        <v>0</v>
      </c>
    </row>
    <row r="87" spans="1:12" x14ac:dyDescent="0.3">
      <c r="A87" s="190" t="s">
        <v>360</v>
      </c>
      <c r="B87" s="191"/>
      <c r="C87" s="192">
        <f>C85-C86</f>
        <v>0</v>
      </c>
      <c r="D87" s="192">
        <f t="shared" ref="D87" si="87">D85-D86</f>
        <v>0</v>
      </c>
      <c r="E87" s="192">
        <f t="shared" ref="E87" si="88">E85-E86</f>
        <v>0</v>
      </c>
      <c r="F87" s="192">
        <f t="shared" ref="F87" si="89">F85-F86</f>
        <v>0</v>
      </c>
      <c r="G87" s="192">
        <f t="shared" ref="G87" si="90">G85-G86</f>
        <v>0</v>
      </c>
      <c r="H87" s="192">
        <f t="shared" ref="H87:L87" si="91">H85-H86</f>
        <v>0</v>
      </c>
      <c r="I87" s="192">
        <f t="shared" si="91"/>
        <v>0</v>
      </c>
      <c r="J87" s="192">
        <f t="shared" si="91"/>
        <v>0</v>
      </c>
      <c r="K87" s="192">
        <f t="shared" si="91"/>
        <v>0</v>
      </c>
      <c r="L87" s="192">
        <f t="shared" si="91"/>
        <v>0</v>
      </c>
    </row>
    <row r="88" spans="1:12" ht="15.75" thickBot="1" x14ac:dyDescent="0.35">
      <c r="A88" s="141" t="s">
        <v>361</v>
      </c>
      <c r="B88" s="142"/>
      <c r="C88" s="193" t="str">
        <f>IFERROR((C87/C86)," ")</f>
        <v xml:space="preserve"> </v>
      </c>
      <c r="D88" s="193" t="str">
        <f t="shared" ref="D88:H88" si="92">IFERROR((D87/D86)," ")</f>
        <v xml:space="preserve"> </v>
      </c>
      <c r="E88" s="193" t="str">
        <f t="shared" si="92"/>
        <v xml:space="preserve"> </v>
      </c>
      <c r="F88" s="193" t="str">
        <f t="shared" si="92"/>
        <v xml:space="preserve"> </v>
      </c>
      <c r="G88" s="193" t="str">
        <f t="shared" si="92"/>
        <v xml:space="preserve"> </v>
      </c>
      <c r="H88" s="193" t="str">
        <f t="shared" si="92"/>
        <v xml:space="preserve"> </v>
      </c>
      <c r="I88" s="193" t="str">
        <f t="shared" ref="I88:L88" si="93">IFERROR((I87/I86)," ")</f>
        <v xml:space="preserve"> </v>
      </c>
      <c r="J88" s="193" t="str">
        <f t="shared" si="93"/>
        <v xml:space="preserve"> </v>
      </c>
      <c r="K88" s="193" t="str">
        <f t="shared" si="93"/>
        <v xml:space="preserve"> </v>
      </c>
      <c r="L88" s="193" t="str">
        <f t="shared" si="93"/>
        <v xml:space="preserve"> </v>
      </c>
    </row>
    <row r="89" spans="1:12" ht="15.75" thickTop="1" x14ac:dyDescent="0.3">
      <c r="A89" s="497" t="s">
        <v>348</v>
      </c>
      <c r="B89" s="498" t="s">
        <v>348</v>
      </c>
      <c r="C89" s="498" t="s">
        <v>348</v>
      </c>
      <c r="D89" s="498" t="s">
        <v>348</v>
      </c>
      <c r="E89" s="498" t="s">
        <v>348</v>
      </c>
      <c r="F89" s="498" t="s">
        <v>348</v>
      </c>
      <c r="G89" s="498" t="s">
        <v>348</v>
      </c>
      <c r="H89" s="498" t="s">
        <v>348</v>
      </c>
      <c r="I89" s="498" t="s">
        <v>348</v>
      </c>
      <c r="J89" s="498" t="s">
        <v>348</v>
      </c>
      <c r="K89" s="498" t="s">
        <v>348</v>
      </c>
      <c r="L89" s="498" t="s">
        <v>348</v>
      </c>
    </row>
    <row r="90" spans="1:12" ht="27" x14ac:dyDescent="0.3">
      <c r="A90" s="11"/>
      <c r="B90" s="203" t="s">
        <v>29</v>
      </c>
      <c r="C90" s="203" t="str">
        <f t="shared" ref="C90:L90" si="94">"Coût annuel estimé      "&amp;C$6</f>
        <v>Coût annuel estimé      MT1</v>
      </c>
      <c r="D90" s="203" t="str">
        <f t="shared" si="94"/>
        <v>Coût annuel estimé      MT2</v>
      </c>
      <c r="E90" s="203" t="str">
        <f t="shared" si="94"/>
        <v>Coût annuel estimé      MT3</v>
      </c>
      <c r="F90" s="203" t="str">
        <f t="shared" si="94"/>
        <v>Coût annuel estimé      MT4</v>
      </c>
      <c r="G90" s="203" t="str">
        <f t="shared" si="94"/>
        <v>Coût annuel estimé      MT5</v>
      </c>
      <c r="H90" s="203" t="str">
        <f t="shared" si="94"/>
        <v>Coût annuel estimé      MT6</v>
      </c>
      <c r="I90" s="450" t="str">
        <f t="shared" si="94"/>
        <v>Coût annuel estimé      MT7</v>
      </c>
      <c r="J90" s="450" t="str">
        <f t="shared" si="94"/>
        <v>Coût annuel estimé      MT8</v>
      </c>
      <c r="K90" s="450" t="str">
        <f t="shared" si="94"/>
        <v>Coût annuel estimé      MT9</v>
      </c>
      <c r="L90" s="450" t="str">
        <f t="shared" si="94"/>
        <v>Coût annuel estimé      MT10</v>
      </c>
    </row>
    <row r="91" spans="1:12" x14ac:dyDescent="0.3">
      <c r="A91" s="214" t="s">
        <v>11</v>
      </c>
      <c r="B91" s="137"/>
      <c r="C91" s="187">
        <f t="shared" ref="C91" si="95">SUM(C92,C96:C97)</f>
        <v>0</v>
      </c>
      <c r="D91" s="187">
        <f t="shared" ref="D91" si="96">SUM(D92,D96:D97)</f>
        <v>0</v>
      </c>
      <c r="E91" s="187">
        <f t="shared" ref="E91" si="97">SUM(E92,E96:E97)</f>
        <v>0</v>
      </c>
      <c r="F91" s="187">
        <f t="shared" ref="F91" si="98">SUM(F92,F96:F97)</f>
        <v>0</v>
      </c>
      <c r="G91" s="187">
        <f t="shared" ref="G91" si="99">SUM(G92,G96:G97)</f>
        <v>0</v>
      </c>
      <c r="H91" s="187">
        <f t="shared" ref="H91:L91" si="100">SUM(H92,H96:H97)</f>
        <v>0</v>
      </c>
      <c r="I91" s="187">
        <f t="shared" si="100"/>
        <v>0</v>
      </c>
      <c r="J91" s="187">
        <f t="shared" si="100"/>
        <v>0</v>
      </c>
      <c r="K91" s="187">
        <f t="shared" si="100"/>
        <v>0</v>
      </c>
      <c r="L91" s="187">
        <f t="shared" si="100"/>
        <v>0</v>
      </c>
    </row>
    <row r="92" spans="1:12" x14ac:dyDescent="0.3">
      <c r="A92" s="59" t="s">
        <v>12</v>
      </c>
      <c r="B92" s="137"/>
      <c r="C92" s="187">
        <f t="shared" ref="C92" si="101">C93</f>
        <v>0</v>
      </c>
      <c r="D92" s="187">
        <f t="shared" ref="D92" si="102">D93</f>
        <v>0</v>
      </c>
      <c r="E92" s="187">
        <f t="shared" ref="E92" si="103">E93</f>
        <v>0</v>
      </c>
      <c r="F92" s="187">
        <f t="shared" ref="F92" si="104">F93</f>
        <v>0</v>
      </c>
      <c r="G92" s="187">
        <f t="shared" ref="G92" si="105">G93</f>
        <v>0</v>
      </c>
      <c r="H92" s="187">
        <f t="shared" ref="H92:L92" si="106">H93</f>
        <v>0</v>
      </c>
      <c r="I92" s="187">
        <f t="shared" si="106"/>
        <v>0</v>
      </c>
      <c r="J92" s="187">
        <f t="shared" si="106"/>
        <v>0</v>
      </c>
      <c r="K92" s="187">
        <f t="shared" si="106"/>
        <v>0</v>
      </c>
      <c r="L92" s="187">
        <f t="shared" si="106"/>
        <v>0</v>
      </c>
    </row>
    <row r="93" spans="1:12" x14ac:dyDescent="0.3">
      <c r="A93" s="60" t="s">
        <v>13</v>
      </c>
      <c r="B93" s="137"/>
      <c r="C93" s="187">
        <f t="shared" ref="C93" si="107">SUM(C94:C95)</f>
        <v>0</v>
      </c>
      <c r="D93" s="187">
        <f t="shared" ref="D93" si="108">SUM(D94:D95)</f>
        <v>0</v>
      </c>
      <c r="E93" s="187">
        <f t="shared" ref="E93" si="109">SUM(E94:E95)</f>
        <v>0</v>
      </c>
      <c r="F93" s="187">
        <f t="shared" ref="F93" si="110">SUM(F94:F95)</f>
        <v>0</v>
      </c>
      <c r="G93" s="187">
        <f t="shared" ref="G93" si="111">SUM(G94:G95)</f>
        <v>0</v>
      </c>
      <c r="H93" s="187">
        <f t="shared" ref="H93:L93" si="112">SUM(H94:H95)</f>
        <v>0</v>
      </c>
      <c r="I93" s="187">
        <f t="shared" si="112"/>
        <v>0</v>
      </c>
      <c r="J93" s="187">
        <f t="shared" si="112"/>
        <v>0</v>
      </c>
      <c r="K93" s="187">
        <f t="shared" si="112"/>
        <v>0</v>
      </c>
      <c r="L93" s="187">
        <f t="shared" si="112"/>
        <v>0</v>
      </c>
    </row>
    <row r="94" spans="1:12" x14ac:dyDescent="0.3">
      <c r="A94" s="215" t="s">
        <v>202</v>
      </c>
      <c r="B94" s="220">
        <f>'TAB4.4.2'!G$10</f>
        <v>0</v>
      </c>
      <c r="C94" s="187">
        <f t="shared" ref="C94:L95" si="113">$B94*C$12*12</f>
        <v>0</v>
      </c>
      <c r="D94" s="187">
        <f t="shared" si="113"/>
        <v>0</v>
      </c>
      <c r="E94" s="187">
        <f t="shared" si="113"/>
        <v>0</v>
      </c>
      <c r="F94" s="187">
        <f t="shared" si="113"/>
        <v>0</v>
      </c>
      <c r="G94" s="187">
        <f t="shared" si="113"/>
        <v>0</v>
      </c>
      <c r="H94" s="187">
        <f t="shared" si="113"/>
        <v>0</v>
      </c>
      <c r="I94" s="187">
        <f t="shared" si="113"/>
        <v>0</v>
      </c>
      <c r="J94" s="187">
        <f t="shared" si="113"/>
        <v>0</v>
      </c>
      <c r="K94" s="187">
        <f t="shared" si="113"/>
        <v>0</v>
      </c>
      <c r="L94" s="187">
        <f t="shared" si="113"/>
        <v>0</v>
      </c>
    </row>
    <row r="95" spans="1:12" x14ac:dyDescent="0.3">
      <c r="A95" s="215" t="s">
        <v>203</v>
      </c>
      <c r="B95" s="220">
        <f>'TAB4.4.2'!G$11</f>
        <v>0</v>
      </c>
      <c r="C95" s="187">
        <f t="shared" si="113"/>
        <v>0</v>
      </c>
      <c r="D95" s="187">
        <f t="shared" si="113"/>
        <v>0</v>
      </c>
      <c r="E95" s="187">
        <f t="shared" si="113"/>
        <v>0</v>
      </c>
      <c r="F95" s="187">
        <f t="shared" si="113"/>
        <v>0</v>
      </c>
      <c r="G95" s="187">
        <f t="shared" si="113"/>
        <v>0</v>
      </c>
      <c r="H95" s="187">
        <f t="shared" si="113"/>
        <v>0</v>
      </c>
      <c r="I95" s="187">
        <f t="shared" si="113"/>
        <v>0</v>
      </c>
      <c r="J95" s="187">
        <f t="shared" si="113"/>
        <v>0</v>
      </c>
      <c r="K95" s="187">
        <f t="shared" si="113"/>
        <v>0</v>
      </c>
      <c r="L95" s="187">
        <f t="shared" si="113"/>
        <v>0</v>
      </c>
    </row>
    <row r="96" spans="1:12" x14ac:dyDescent="0.3">
      <c r="A96" s="59" t="s">
        <v>14</v>
      </c>
      <c r="B96" s="187">
        <f>'TAB4.4.2'!G$14</f>
        <v>0</v>
      </c>
      <c r="C96" s="187">
        <f t="shared" ref="C96:L96" si="114">$B96</f>
        <v>0</v>
      </c>
      <c r="D96" s="187">
        <f t="shared" si="114"/>
        <v>0</v>
      </c>
      <c r="E96" s="187">
        <f t="shared" si="114"/>
        <v>0</v>
      </c>
      <c r="F96" s="187">
        <f t="shared" si="114"/>
        <v>0</v>
      </c>
      <c r="G96" s="187">
        <f t="shared" si="114"/>
        <v>0</v>
      </c>
      <c r="H96" s="187">
        <f t="shared" si="114"/>
        <v>0</v>
      </c>
      <c r="I96" s="187">
        <f t="shared" si="114"/>
        <v>0</v>
      </c>
      <c r="J96" s="187">
        <f t="shared" si="114"/>
        <v>0</v>
      </c>
      <c r="K96" s="187">
        <f t="shared" si="114"/>
        <v>0</v>
      </c>
      <c r="L96" s="187">
        <f t="shared" si="114"/>
        <v>0</v>
      </c>
    </row>
    <row r="97" spans="1:12" x14ac:dyDescent="0.3">
      <c r="A97" s="59" t="s">
        <v>92</v>
      </c>
      <c r="B97" s="137"/>
      <c r="C97" s="187">
        <f t="shared" ref="C97" si="115">SUM(C98:C99)</f>
        <v>0</v>
      </c>
      <c r="D97" s="187">
        <f t="shared" ref="D97" si="116">SUM(D98:D99)</f>
        <v>0</v>
      </c>
      <c r="E97" s="187">
        <f t="shared" ref="E97" si="117">SUM(E98:E99)</f>
        <v>0</v>
      </c>
      <c r="F97" s="187">
        <f t="shared" ref="F97" si="118">SUM(F98:F99)</f>
        <v>0</v>
      </c>
      <c r="G97" s="187">
        <f t="shared" ref="G97" si="119">SUM(G98:G99)</f>
        <v>0</v>
      </c>
      <c r="H97" s="187">
        <f t="shared" ref="H97:L97" si="120">SUM(H98:H99)</f>
        <v>0</v>
      </c>
      <c r="I97" s="187">
        <f t="shared" si="120"/>
        <v>0</v>
      </c>
      <c r="J97" s="187">
        <f t="shared" si="120"/>
        <v>0</v>
      </c>
      <c r="K97" s="187">
        <f t="shared" si="120"/>
        <v>0</v>
      </c>
      <c r="L97" s="187">
        <f t="shared" si="120"/>
        <v>0</v>
      </c>
    </row>
    <row r="98" spans="1:12" x14ac:dyDescent="0.3">
      <c r="A98" s="60" t="s">
        <v>87</v>
      </c>
      <c r="B98" s="220">
        <f>'TAB4.4.2'!G$17</f>
        <v>0</v>
      </c>
      <c r="C98" s="187">
        <f t="shared" ref="C98:L98" si="121">$B98*C$7</f>
        <v>0</v>
      </c>
      <c r="D98" s="187">
        <f t="shared" si="121"/>
        <v>0</v>
      </c>
      <c r="E98" s="187">
        <f t="shared" si="121"/>
        <v>0</v>
      </c>
      <c r="F98" s="187">
        <f t="shared" si="121"/>
        <v>0</v>
      </c>
      <c r="G98" s="187">
        <f t="shared" si="121"/>
        <v>0</v>
      </c>
      <c r="H98" s="187">
        <f t="shared" si="121"/>
        <v>0</v>
      </c>
      <c r="I98" s="187">
        <f t="shared" si="121"/>
        <v>0</v>
      </c>
      <c r="J98" s="187">
        <f t="shared" si="121"/>
        <v>0</v>
      </c>
      <c r="K98" s="187">
        <f t="shared" si="121"/>
        <v>0</v>
      </c>
      <c r="L98" s="187">
        <f t="shared" si="121"/>
        <v>0</v>
      </c>
    </row>
    <row r="99" spans="1:12" x14ac:dyDescent="0.3">
      <c r="A99" s="60" t="s">
        <v>15</v>
      </c>
      <c r="B99" s="220">
        <f>'TAB4.4.2'!G$18</f>
        <v>0</v>
      </c>
      <c r="C99" s="187">
        <f t="shared" ref="C99:L99" si="122">$B99*C$8</f>
        <v>0</v>
      </c>
      <c r="D99" s="187">
        <f t="shared" si="122"/>
        <v>0</v>
      </c>
      <c r="E99" s="187">
        <f t="shared" si="122"/>
        <v>0</v>
      </c>
      <c r="F99" s="187">
        <f t="shared" si="122"/>
        <v>0</v>
      </c>
      <c r="G99" s="187">
        <f t="shared" si="122"/>
        <v>0</v>
      </c>
      <c r="H99" s="187">
        <f t="shared" si="122"/>
        <v>0</v>
      </c>
      <c r="I99" s="187">
        <f t="shared" si="122"/>
        <v>0</v>
      </c>
      <c r="J99" s="187">
        <f t="shared" si="122"/>
        <v>0</v>
      </c>
      <c r="K99" s="187">
        <f t="shared" si="122"/>
        <v>0</v>
      </c>
      <c r="L99" s="187">
        <f t="shared" si="122"/>
        <v>0</v>
      </c>
    </row>
    <row r="100" spans="1:12" x14ac:dyDescent="0.3">
      <c r="A100" s="214" t="s">
        <v>539</v>
      </c>
      <c r="B100" s="220">
        <f>'TAB4.4.2'!G$20</f>
        <v>0</v>
      </c>
      <c r="C100" s="187">
        <f t="shared" ref="C100:L100" si="123">$B100*C$11</f>
        <v>0</v>
      </c>
      <c r="D100" s="187">
        <f t="shared" si="123"/>
        <v>0</v>
      </c>
      <c r="E100" s="187">
        <f t="shared" si="123"/>
        <v>0</v>
      </c>
      <c r="F100" s="187">
        <f t="shared" si="123"/>
        <v>0</v>
      </c>
      <c r="G100" s="187">
        <f t="shared" si="123"/>
        <v>0</v>
      </c>
      <c r="H100" s="187">
        <f t="shared" si="123"/>
        <v>0</v>
      </c>
      <c r="I100" s="187">
        <f t="shared" si="123"/>
        <v>0</v>
      </c>
      <c r="J100" s="187">
        <f t="shared" si="123"/>
        <v>0</v>
      </c>
      <c r="K100" s="187">
        <f t="shared" si="123"/>
        <v>0</v>
      </c>
      <c r="L100" s="187">
        <f t="shared" si="123"/>
        <v>0</v>
      </c>
    </row>
    <row r="101" spans="1:12" x14ac:dyDescent="0.3">
      <c r="A101" s="214" t="s">
        <v>89</v>
      </c>
      <c r="B101" s="220"/>
      <c r="C101" s="187">
        <f t="shared" ref="C101" si="124">SUM(C102:C104)</f>
        <v>0</v>
      </c>
      <c r="D101" s="187">
        <f t="shared" ref="D101" si="125">SUM(D102:D104)</f>
        <v>0</v>
      </c>
      <c r="E101" s="187">
        <f t="shared" ref="E101" si="126">SUM(E102:E104)</f>
        <v>0</v>
      </c>
      <c r="F101" s="187">
        <f t="shared" ref="F101" si="127">SUM(F102:F104)</f>
        <v>0</v>
      </c>
      <c r="G101" s="187">
        <f t="shared" ref="G101" si="128">SUM(G102:G104)</f>
        <v>0</v>
      </c>
      <c r="H101" s="187">
        <f t="shared" ref="H101:L101" si="129">SUM(H102:H104)</f>
        <v>0</v>
      </c>
      <c r="I101" s="187">
        <f t="shared" si="129"/>
        <v>0</v>
      </c>
      <c r="J101" s="187">
        <f t="shared" si="129"/>
        <v>0</v>
      </c>
      <c r="K101" s="187">
        <f t="shared" si="129"/>
        <v>0</v>
      </c>
      <c r="L101" s="187">
        <f t="shared" si="129"/>
        <v>0</v>
      </c>
    </row>
    <row r="102" spans="1:12" x14ac:dyDescent="0.3">
      <c r="A102" s="59" t="s">
        <v>4</v>
      </c>
      <c r="B102" s="220">
        <f>'TAB4.4.2'!G$22</f>
        <v>0</v>
      </c>
      <c r="C102" s="187">
        <f t="shared" ref="C102:L105" si="130">$B102*C$11</f>
        <v>0</v>
      </c>
      <c r="D102" s="187">
        <f t="shared" si="130"/>
        <v>0</v>
      </c>
      <c r="E102" s="187">
        <f t="shared" si="130"/>
        <v>0</v>
      </c>
      <c r="F102" s="187">
        <f t="shared" si="130"/>
        <v>0</v>
      </c>
      <c r="G102" s="187">
        <f t="shared" si="130"/>
        <v>0</v>
      </c>
      <c r="H102" s="187">
        <f t="shared" si="130"/>
        <v>0</v>
      </c>
      <c r="I102" s="187">
        <f t="shared" si="130"/>
        <v>0</v>
      </c>
      <c r="J102" s="187">
        <f t="shared" si="130"/>
        <v>0</v>
      </c>
      <c r="K102" s="187">
        <f t="shared" si="130"/>
        <v>0</v>
      </c>
      <c r="L102" s="187">
        <f t="shared" si="130"/>
        <v>0</v>
      </c>
    </row>
    <row r="103" spans="1:12" x14ac:dyDescent="0.3">
      <c r="A103" s="59" t="s">
        <v>104</v>
      </c>
      <c r="B103" s="220">
        <f>'TAB4.4.2'!G$23</f>
        <v>0</v>
      </c>
      <c r="C103" s="187">
        <f t="shared" si="130"/>
        <v>0</v>
      </c>
      <c r="D103" s="187">
        <f t="shared" si="130"/>
        <v>0</v>
      </c>
      <c r="E103" s="187">
        <f t="shared" si="130"/>
        <v>0</v>
      </c>
      <c r="F103" s="187">
        <f t="shared" si="130"/>
        <v>0</v>
      </c>
      <c r="G103" s="187">
        <f t="shared" si="130"/>
        <v>0</v>
      </c>
      <c r="H103" s="187">
        <f t="shared" si="130"/>
        <v>0</v>
      </c>
      <c r="I103" s="187">
        <f t="shared" si="130"/>
        <v>0</v>
      </c>
      <c r="J103" s="187">
        <f t="shared" si="130"/>
        <v>0</v>
      </c>
      <c r="K103" s="187">
        <f t="shared" si="130"/>
        <v>0</v>
      </c>
      <c r="L103" s="187">
        <f t="shared" si="130"/>
        <v>0</v>
      </c>
    </row>
    <row r="104" spans="1:12" x14ac:dyDescent="0.3">
      <c r="A104" s="59" t="s">
        <v>106</v>
      </c>
      <c r="B104" s="220">
        <f>'TAB4.4.2'!G$24</f>
        <v>0</v>
      </c>
      <c r="C104" s="187">
        <f t="shared" si="130"/>
        <v>0</v>
      </c>
      <c r="D104" s="187">
        <f t="shared" si="130"/>
        <v>0</v>
      </c>
      <c r="E104" s="187">
        <f t="shared" si="130"/>
        <v>0</v>
      </c>
      <c r="F104" s="187">
        <f t="shared" si="130"/>
        <v>0</v>
      </c>
      <c r="G104" s="187">
        <f t="shared" si="130"/>
        <v>0</v>
      </c>
      <c r="H104" s="187">
        <f t="shared" si="130"/>
        <v>0</v>
      </c>
      <c r="I104" s="187">
        <f t="shared" si="130"/>
        <v>0</v>
      </c>
      <c r="J104" s="187">
        <f t="shared" si="130"/>
        <v>0</v>
      </c>
      <c r="K104" s="187">
        <f t="shared" si="130"/>
        <v>0</v>
      </c>
      <c r="L104" s="187">
        <f t="shared" si="130"/>
        <v>0</v>
      </c>
    </row>
    <row r="105" spans="1:12" x14ac:dyDescent="0.3">
      <c r="A105" s="214" t="s">
        <v>90</v>
      </c>
      <c r="B105" s="220">
        <f>'TAB4.4.2'!G$25</f>
        <v>0</v>
      </c>
      <c r="C105" s="187">
        <f t="shared" si="130"/>
        <v>0</v>
      </c>
      <c r="D105" s="187">
        <f t="shared" si="130"/>
        <v>0</v>
      </c>
      <c r="E105" s="187">
        <f t="shared" si="130"/>
        <v>0</v>
      </c>
      <c r="F105" s="187">
        <f t="shared" si="130"/>
        <v>0</v>
      </c>
      <c r="G105" s="187">
        <f t="shared" si="130"/>
        <v>0</v>
      </c>
      <c r="H105" s="187">
        <f t="shared" si="130"/>
        <v>0</v>
      </c>
      <c r="I105" s="187">
        <f t="shared" si="130"/>
        <v>0</v>
      </c>
      <c r="J105" s="187">
        <f t="shared" si="130"/>
        <v>0</v>
      </c>
      <c r="K105" s="187">
        <f t="shared" si="130"/>
        <v>0</v>
      </c>
      <c r="L105" s="187">
        <f t="shared" si="130"/>
        <v>0</v>
      </c>
    </row>
    <row r="106" spans="1:12" x14ac:dyDescent="0.3">
      <c r="A106" s="214" t="s">
        <v>91</v>
      </c>
      <c r="B106" s="220">
        <f>'TAB4.4.2'!G$26</f>
        <v>0</v>
      </c>
      <c r="C106" s="187">
        <f t="shared" ref="C106:L106" si="131">$B106*C$13</f>
        <v>0</v>
      </c>
      <c r="D106" s="187">
        <f t="shared" si="131"/>
        <v>0</v>
      </c>
      <c r="E106" s="187">
        <f t="shared" si="131"/>
        <v>0</v>
      </c>
      <c r="F106" s="187">
        <f t="shared" si="131"/>
        <v>0</v>
      </c>
      <c r="G106" s="187">
        <f t="shared" si="131"/>
        <v>0</v>
      </c>
      <c r="H106" s="187">
        <f t="shared" si="131"/>
        <v>0</v>
      </c>
      <c r="I106" s="187">
        <f t="shared" si="131"/>
        <v>0</v>
      </c>
      <c r="J106" s="187">
        <f t="shared" si="131"/>
        <v>0</v>
      </c>
      <c r="K106" s="187">
        <f t="shared" si="131"/>
        <v>0</v>
      </c>
      <c r="L106" s="187">
        <f t="shared" si="131"/>
        <v>0</v>
      </c>
    </row>
    <row r="107" spans="1:12" x14ac:dyDescent="0.3">
      <c r="A107" s="249" t="s">
        <v>467</v>
      </c>
      <c r="B107" s="213"/>
      <c r="C107" s="183">
        <f>SUM(C91,C100:C101,C105:C106)</f>
        <v>0</v>
      </c>
      <c r="D107" s="183">
        <f t="shared" ref="D107:H107" si="132">SUM(D91,D100:D101,D105:D106)</f>
        <v>0</v>
      </c>
      <c r="E107" s="183">
        <f t="shared" si="132"/>
        <v>0</v>
      </c>
      <c r="F107" s="183">
        <f t="shared" si="132"/>
        <v>0</v>
      </c>
      <c r="G107" s="183">
        <f t="shared" si="132"/>
        <v>0</v>
      </c>
      <c r="H107" s="183">
        <f t="shared" si="132"/>
        <v>0</v>
      </c>
      <c r="I107" s="183">
        <f t="shared" ref="I107:L107" si="133">SUM(I91,I100:I101,I105:I106)</f>
        <v>0</v>
      </c>
      <c r="J107" s="183">
        <f t="shared" si="133"/>
        <v>0</v>
      </c>
      <c r="K107" s="183">
        <f t="shared" si="133"/>
        <v>0</v>
      </c>
      <c r="L107" s="183">
        <f t="shared" si="133"/>
        <v>0</v>
      </c>
    </row>
    <row r="108" spans="1:12" x14ac:dyDescent="0.3">
      <c r="A108" s="262" t="s">
        <v>239</v>
      </c>
      <c r="C108" s="234">
        <v>1</v>
      </c>
      <c r="D108" s="234">
        <v>1</v>
      </c>
      <c r="E108" s="234">
        <v>1</v>
      </c>
      <c r="F108" s="234">
        <v>1</v>
      </c>
      <c r="G108" s="234">
        <v>1</v>
      </c>
      <c r="H108" s="234">
        <v>1</v>
      </c>
      <c r="I108" s="234">
        <v>1</v>
      </c>
      <c r="J108" s="234">
        <v>1</v>
      </c>
      <c r="K108" s="234">
        <v>1</v>
      </c>
      <c r="L108" s="234">
        <v>1</v>
      </c>
    </row>
    <row r="109" spans="1:12" x14ac:dyDescent="0.3">
      <c r="A109" s="214" t="s">
        <v>466</v>
      </c>
      <c r="C109" s="441">
        <f t="shared" ref="C109:H109" si="134">SUM(C93*C108,C96:C97)</f>
        <v>0</v>
      </c>
      <c r="D109" s="441">
        <f t="shared" si="134"/>
        <v>0</v>
      </c>
      <c r="E109" s="441">
        <f t="shared" si="134"/>
        <v>0</v>
      </c>
      <c r="F109" s="441">
        <f t="shared" si="134"/>
        <v>0</v>
      </c>
      <c r="G109" s="441">
        <f t="shared" si="134"/>
        <v>0</v>
      </c>
      <c r="H109" s="441">
        <f t="shared" si="134"/>
        <v>0</v>
      </c>
      <c r="I109" s="441">
        <f t="shared" ref="I109:L109" si="135">SUM(I93*I108,I96:I97)</f>
        <v>0</v>
      </c>
      <c r="J109" s="441">
        <f t="shared" si="135"/>
        <v>0</v>
      </c>
      <c r="K109" s="441">
        <f t="shared" si="135"/>
        <v>0</v>
      </c>
      <c r="L109" s="441">
        <f t="shared" si="135"/>
        <v>0</v>
      </c>
    </row>
    <row r="110" spans="1:12" x14ac:dyDescent="0.3">
      <c r="A110" s="212" t="s">
        <v>19</v>
      </c>
      <c r="B110" s="213"/>
      <c r="C110" s="183">
        <f t="shared" ref="C110:H110" si="136">SUM(C100:C101,C105:C106,C96:C97)+C93*C108</f>
        <v>0</v>
      </c>
      <c r="D110" s="183">
        <f t="shared" si="136"/>
        <v>0</v>
      </c>
      <c r="E110" s="183">
        <f t="shared" si="136"/>
        <v>0</v>
      </c>
      <c r="F110" s="183">
        <f t="shared" si="136"/>
        <v>0</v>
      </c>
      <c r="G110" s="183">
        <f t="shared" si="136"/>
        <v>0</v>
      </c>
      <c r="H110" s="183">
        <f t="shared" si="136"/>
        <v>0</v>
      </c>
      <c r="I110" s="183">
        <f t="shared" ref="I110:L110" si="137">SUM(I100:I101,I105:I106,I96:I97)+I93*I108</f>
        <v>0</v>
      </c>
      <c r="J110" s="183">
        <f t="shared" si="137"/>
        <v>0</v>
      </c>
      <c r="K110" s="183">
        <f t="shared" si="137"/>
        <v>0</v>
      </c>
      <c r="L110" s="183">
        <f t="shared" si="137"/>
        <v>0</v>
      </c>
    </row>
    <row r="111" spans="1:12" x14ac:dyDescent="0.3">
      <c r="A111" s="25" t="s">
        <v>465</v>
      </c>
      <c r="B111" s="7"/>
      <c r="C111" s="219">
        <f t="shared" ref="C111:H111" si="138">C85</f>
        <v>0</v>
      </c>
      <c r="D111" s="219">
        <f t="shared" si="138"/>
        <v>0</v>
      </c>
      <c r="E111" s="219">
        <f t="shared" si="138"/>
        <v>0</v>
      </c>
      <c r="F111" s="219">
        <f t="shared" si="138"/>
        <v>0</v>
      </c>
      <c r="G111" s="219">
        <f t="shared" si="138"/>
        <v>0</v>
      </c>
      <c r="H111" s="219">
        <f t="shared" si="138"/>
        <v>0</v>
      </c>
      <c r="I111" s="219">
        <f t="shared" ref="I111:L111" si="139">I85</f>
        <v>0</v>
      </c>
      <c r="J111" s="219">
        <f t="shared" si="139"/>
        <v>0</v>
      </c>
      <c r="K111" s="219">
        <f t="shared" si="139"/>
        <v>0</v>
      </c>
      <c r="L111" s="219">
        <f t="shared" si="139"/>
        <v>0</v>
      </c>
    </row>
    <row r="112" spans="1:12" x14ac:dyDescent="0.3">
      <c r="A112" s="190" t="s">
        <v>362</v>
      </c>
      <c r="B112" s="191"/>
      <c r="C112" s="192">
        <f>C110-C111</f>
        <v>0</v>
      </c>
      <c r="D112" s="192">
        <f t="shared" ref="D112" si="140">D110-D111</f>
        <v>0</v>
      </c>
      <c r="E112" s="192">
        <f t="shared" ref="E112" si="141">E110-E111</f>
        <v>0</v>
      </c>
      <c r="F112" s="192">
        <f t="shared" ref="F112" si="142">F110-F111</f>
        <v>0</v>
      </c>
      <c r="G112" s="192">
        <f t="shared" ref="G112" si="143">G110-G111</f>
        <v>0</v>
      </c>
      <c r="H112" s="192">
        <f t="shared" ref="H112:L112" si="144">H110-H111</f>
        <v>0</v>
      </c>
      <c r="I112" s="192">
        <f t="shared" si="144"/>
        <v>0</v>
      </c>
      <c r="J112" s="192">
        <f t="shared" si="144"/>
        <v>0</v>
      </c>
      <c r="K112" s="192">
        <f t="shared" si="144"/>
        <v>0</v>
      </c>
      <c r="L112" s="192">
        <f t="shared" si="144"/>
        <v>0</v>
      </c>
    </row>
    <row r="113" spans="1:12" ht="15.75" thickBot="1" x14ac:dyDescent="0.35">
      <c r="A113" s="141" t="s">
        <v>363</v>
      </c>
      <c r="B113" s="142"/>
      <c r="C113" s="193" t="str">
        <f>IFERROR((C112/C111)," ")</f>
        <v xml:space="preserve"> </v>
      </c>
      <c r="D113" s="193" t="str">
        <f t="shared" ref="D113:H113" si="145">IFERROR((D112/D111)," ")</f>
        <v xml:space="preserve"> </v>
      </c>
      <c r="E113" s="193" t="str">
        <f t="shared" si="145"/>
        <v xml:space="preserve"> </v>
      </c>
      <c r="F113" s="193" t="str">
        <f t="shared" si="145"/>
        <v xml:space="preserve"> </v>
      </c>
      <c r="G113" s="193" t="str">
        <f t="shared" si="145"/>
        <v xml:space="preserve"> </v>
      </c>
      <c r="H113" s="193" t="str">
        <f t="shared" si="145"/>
        <v xml:space="preserve"> </v>
      </c>
      <c r="I113" s="193" t="str">
        <f t="shared" ref="I113:L113" si="146">IFERROR((I112/I111)," ")</f>
        <v xml:space="preserve"> </v>
      </c>
      <c r="J113" s="193" t="str">
        <f t="shared" si="146"/>
        <v xml:space="preserve"> </v>
      </c>
      <c r="K113" s="193" t="str">
        <f t="shared" si="146"/>
        <v xml:space="preserve"> </v>
      </c>
      <c r="L113" s="193" t="str">
        <f t="shared" si="146"/>
        <v xml:space="preserve"> </v>
      </c>
    </row>
    <row r="114" spans="1:12" ht="15.75" thickTop="1" x14ac:dyDescent="0.3">
      <c r="A114" s="497" t="s">
        <v>349</v>
      </c>
      <c r="B114" s="498" t="s">
        <v>349</v>
      </c>
      <c r="C114" s="498" t="s">
        <v>349</v>
      </c>
      <c r="D114" s="498" t="s">
        <v>349</v>
      </c>
      <c r="E114" s="498" t="s">
        <v>349</v>
      </c>
      <c r="F114" s="498" t="s">
        <v>349</v>
      </c>
      <c r="G114" s="498" t="s">
        <v>349</v>
      </c>
      <c r="H114" s="498" t="s">
        <v>349</v>
      </c>
      <c r="I114" s="498" t="s">
        <v>349</v>
      </c>
      <c r="J114" s="498" t="s">
        <v>349</v>
      </c>
      <c r="K114" s="498" t="s">
        <v>349</v>
      </c>
      <c r="L114" s="498" t="s">
        <v>349</v>
      </c>
    </row>
    <row r="115" spans="1:12" ht="27" x14ac:dyDescent="0.3">
      <c r="A115" s="11"/>
      <c r="B115" s="203" t="s">
        <v>29</v>
      </c>
      <c r="C115" s="203" t="str">
        <f t="shared" ref="C115:L115" si="147">"Coût annuel estimé      "&amp;C$6</f>
        <v>Coût annuel estimé      MT1</v>
      </c>
      <c r="D115" s="203" t="str">
        <f t="shared" si="147"/>
        <v>Coût annuel estimé      MT2</v>
      </c>
      <c r="E115" s="203" t="str">
        <f t="shared" si="147"/>
        <v>Coût annuel estimé      MT3</v>
      </c>
      <c r="F115" s="203" t="str">
        <f t="shared" si="147"/>
        <v>Coût annuel estimé      MT4</v>
      </c>
      <c r="G115" s="203" t="str">
        <f t="shared" si="147"/>
        <v>Coût annuel estimé      MT5</v>
      </c>
      <c r="H115" s="203" t="str">
        <f t="shared" si="147"/>
        <v>Coût annuel estimé      MT6</v>
      </c>
      <c r="I115" s="450" t="str">
        <f t="shared" si="147"/>
        <v>Coût annuel estimé      MT7</v>
      </c>
      <c r="J115" s="450" t="str">
        <f t="shared" si="147"/>
        <v>Coût annuel estimé      MT8</v>
      </c>
      <c r="K115" s="450" t="str">
        <f t="shared" si="147"/>
        <v>Coût annuel estimé      MT9</v>
      </c>
      <c r="L115" s="450" t="str">
        <f t="shared" si="147"/>
        <v>Coût annuel estimé      MT10</v>
      </c>
    </row>
    <row r="116" spans="1:12" x14ac:dyDescent="0.3">
      <c r="A116" s="214" t="s">
        <v>11</v>
      </c>
      <c r="B116" s="137"/>
      <c r="C116" s="187">
        <f t="shared" ref="C116" si="148">SUM(C117,C121:C122)</f>
        <v>0</v>
      </c>
      <c r="D116" s="187">
        <f t="shared" ref="D116" si="149">SUM(D117,D121:D122)</f>
        <v>0</v>
      </c>
      <c r="E116" s="187">
        <f t="shared" ref="E116" si="150">SUM(E117,E121:E122)</f>
        <v>0</v>
      </c>
      <c r="F116" s="187">
        <f t="shared" ref="F116" si="151">SUM(F117,F121:F122)</f>
        <v>0</v>
      </c>
      <c r="G116" s="187">
        <f t="shared" ref="G116" si="152">SUM(G117,G121:G122)</f>
        <v>0</v>
      </c>
      <c r="H116" s="187">
        <f t="shared" ref="H116:L116" si="153">SUM(H117,H121:H122)</f>
        <v>0</v>
      </c>
      <c r="I116" s="187">
        <f t="shared" si="153"/>
        <v>0</v>
      </c>
      <c r="J116" s="187">
        <f t="shared" si="153"/>
        <v>0</v>
      </c>
      <c r="K116" s="187">
        <f t="shared" si="153"/>
        <v>0</v>
      </c>
      <c r="L116" s="187">
        <f t="shared" si="153"/>
        <v>0</v>
      </c>
    </row>
    <row r="117" spans="1:12" x14ac:dyDescent="0.3">
      <c r="A117" s="59" t="s">
        <v>12</v>
      </c>
      <c r="B117" s="137"/>
      <c r="C117" s="187">
        <f t="shared" ref="C117" si="154">C118</f>
        <v>0</v>
      </c>
      <c r="D117" s="187">
        <f t="shared" ref="D117" si="155">D118</f>
        <v>0</v>
      </c>
      <c r="E117" s="187">
        <f t="shared" ref="E117" si="156">E118</f>
        <v>0</v>
      </c>
      <c r="F117" s="187">
        <f t="shared" ref="F117" si="157">F118</f>
        <v>0</v>
      </c>
      <c r="G117" s="187">
        <f t="shared" ref="G117" si="158">G118</f>
        <v>0</v>
      </c>
      <c r="H117" s="187">
        <f t="shared" ref="H117:L117" si="159">H118</f>
        <v>0</v>
      </c>
      <c r="I117" s="187">
        <f t="shared" si="159"/>
        <v>0</v>
      </c>
      <c r="J117" s="187">
        <f t="shared" si="159"/>
        <v>0</v>
      </c>
      <c r="K117" s="187">
        <f t="shared" si="159"/>
        <v>0</v>
      </c>
      <c r="L117" s="187">
        <f t="shared" si="159"/>
        <v>0</v>
      </c>
    </row>
    <row r="118" spans="1:12" x14ac:dyDescent="0.3">
      <c r="A118" s="60" t="s">
        <v>13</v>
      </c>
      <c r="B118" s="137"/>
      <c r="C118" s="187">
        <f t="shared" ref="C118" si="160">SUM(C119:C120)</f>
        <v>0</v>
      </c>
      <c r="D118" s="187">
        <f t="shared" ref="D118" si="161">SUM(D119:D120)</f>
        <v>0</v>
      </c>
      <c r="E118" s="187">
        <f t="shared" ref="E118" si="162">SUM(E119:E120)</f>
        <v>0</v>
      </c>
      <c r="F118" s="187">
        <f t="shared" ref="F118" si="163">SUM(F119:F120)</f>
        <v>0</v>
      </c>
      <c r="G118" s="187">
        <f t="shared" ref="G118" si="164">SUM(G119:G120)</f>
        <v>0</v>
      </c>
      <c r="H118" s="187">
        <f t="shared" ref="H118:L118" si="165">SUM(H119:H120)</f>
        <v>0</v>
      </c>
      <c r="I118" s="187">
        <f t="shared" si="165"/>
        <v>0</v>
      </c>
      <c r="J118" s="187">
        <f t="shared" si="165"/>
        <v>0</v>
      </c>
      <c r="K118" s="187">
        <f t="shared" si="165"/>
        <v>0</v>
      </c>
      <c r="L118" s="187">
        <f t="shared" si="165"/>
        <v>0</v>
      </c>
    </row>
    <row r="119" spans="1:12" x14ac:dyDescent="0.3">
      <c r="A119" s="215" t="s">
        <v>202</v>
      </c>
      <c r="B119" s="220">
        <f>'TAB4.5.2'!G$10</f>
        <v>0</v>
      </c>
      <c r="C119" s="187">
        <f t="shared" ref="C119:L120" si="166">$B119*C$12*12</f>
        <v>0</v>
      </c>
      <c r="D119" s="187">
        <f t="shared" si="166"/>
        <v>0</v>
      </c>
      <c r="E119" s="187">
        <f t="shared" si="166"/>
        <v>0</v>
      </c>
      <c r="F119" s="187">
        <f t="shared" si="166"/>
        <v>0</v>
      </c>
      <c r="G119" s="187">
        <f t="shared" si="166"/>
        <v>0</v>
      </c>
      <c r="H119" s="187">
        <f t="shared" si="166"/>
        <v>0</v>
      </c>
      <c r="I119" s="187">
        <f t="shared" si="166"/>
        <v>0</v>
      </c>
      <c r="J119" s="187">
        <f t="shared" si="166"/>
        <v>0</v>
      </c>
      <c r="K119" s="187">
        <f t="shared" si="166"/>
        <v>0</v>
      </c>
      <c r="L119" s="187">
        <f t="shared" si="166"/>
        <v>0</v>
      </c>
    </row>
    <row r="120" spans="1:12" x14ac:dyDescent="0.3">
      <c r="A120" s="215" t="s">
        <v>203</v>
      </c>
      <c r="B120" s="220">
        <f>'TAB4.5.2'!G$11</f>
        <v>0</v>
      </c>
      <c r="C120" s="187">
        <f t="shared" si="166"/>
        <v>0</v>
      </c>
      <c r="D120" s="187">
        <f t="shared" si="166"/>
        <v>0</v>
      </c>
      <c r="E120" s="187">
        <f t="shared" si="166"/>
        <v>0</v>
      </c>
      <c r="F120" s="187">
        <f t="shared" si="166"/>
        <v>0</v>
      </c>
      <c r="G120" s="187">
        <f t="shared" si="166"/>
        <v>0</v>
      </c>
      <c r="H120" s="187">
        <f t="shared" si="166"/>
        <v>0</v>
      </c>
      <c r="I120" s="187">
        <f t="shared" si="166"/>
        <v>0</v>
      </c>
      <c r="J120" s="187">
        <f t="shared" si="166"/>
        <v>0</v>
      </c>
      <c r="K120" s="187">
        <f t="shared" si="166"/>
        <v>0</v>
      </c>
      <c r="L120" s="187">
        <f t="shared" si="166"/>
        <v>0</v>
      </c>
    </row>
    <row r="121" spans="1:12" x14ac:dyDescent="0.3">
      <c r="A121" s="59" t="s">
        <v>14</v>
      </c>
      <c r="B121" s="187">
        <f>'TAB4.5.2'!G$14</f>
        <v>0</v>
      </c>
      <c r="C121" s="187">
        <f t="shared" ref="C121:L121" si="167">$B121</f>
        <v>0</v>
      </c>
      <c r="D121" s="187">
        <f t="shared" si="167"/>
        <v>0</v>
      </c>
      <c r="E121" s="187">
        <f t="shared" si="167"/>
        <v>0</v>
      </c>
      <c r="F121" s="187">
        <f t="shared" si="167"/>
        <v>0</v>
      </c>
      <c r="G121" s="187">
        <f t="shared" si="167"/>
        <v>0</v>
      </c>
      <c r="H121" s="187">
        <f t="shared" si="167"/>
        <v>0</v>
      </c>
      <c r="I121" s="187">
        <f t="shared" si="167"/>
        <v>0</v>
      </c>
      <c r="J121" s="187">
        <f t="shared" si="167"/>
        <v>0</v>
      </c>
      <c r="K121" s="187">
        <f t="shared" si="167"/>
        <v>0</v>
      </c>
      <c r="L121" s="187">
        <f t="shared" si="167"/>
        <v>0</v>
      </c>
    </row>
    <row r="122" spans="1:12" x14ac:dyDescent="0.3">
      <c r="A122" s="59" t="s">
        <v>92</v>
      </c>
      <c r="B122" s="137"/>
      <c r="C122" s="187">
        <f t="shared" ref="C122" si="168">SUM(C123:C124)</f>
        <v>0</v>
      </c>
      <c r="D122" s="187">
        <f t="shared" ref="D122" si="169">SUM(D123:D124)</f>
        <v>0</v>
      </c>
      <c r="E122" s="187">
        <f t="shared" ref="E122" si="170">SUM(E123:E124)</f>
        <v>0</v>
      </c>
      <c r="F122" s="187">
        <f t="shared" ref="F122" si="171">SUM(F123:F124)</f>
        <v>0</v>
      </c>
      <c r="G122" s="187">
        <f t="shared" ref="G122" si="172">SUM(G123:G124)</f>
        <v>0</v>
      </c>
      <c r="H122" s="187">
        <f t="shared" ref="H122:L122" si="173">SUM(H123:H124)</f>
        <v>0</v>
      </c>
      <c r="I122" s="187">
        <f t="shared" si="173"/>
        <v>0</v>
      </c>
      <c r="J122" s="187">
        <f t="shared" si="173"/>
        <v>0</v>
      </c>
      <c r="K122" s="187">
        <f t="shared" si="173"/>
        <v>0</v>
      </c>
      <c r="L122" s="187">
        <f t="shared" si="173"/>
        <v>0</v>
      </c>
    </row>
    <row r="123" spans="1:12" x14ac:dyDescent="0.3">
      <c r="A123" s="60" t="s">
        <v>87</v>
      </c>
      <c r="B123" s="220">
        <f>'TAB4.5.2'!G$17</f>
        <v>0</v>
      </c>
      <c r="C123" s="187">
        <f t="shared" ref="C123:L123" si="174">$B123*C$7</f>
        <v>0</v>
      </c>
      <c r="D123" s="187">
        <f t="shared" si="174"/>
        <v>0</v>
      </c>
      <c r="E123" s="187">
        <f t="shared" si="174"/>
        <v>0</v>
      </c>
      <c r="F123" s="187">
        <f t="shared" si="174"/>
        <v>0</v>
      </c>
      <c r="G123" s="187">
        <f t="shared" si="174"/>
        <v>0</v>
      </c>
      <c r="H123" s="187">
        <f t="shared" si="174"/>
        <v>0</v>
      </c>
      <c r="I123" s="187">
        <f t="shared" si="174"/>
        <v>0</v>
      </c>
      <c r="J123" s="187">
        <f t="shared" si="174"/>
        <v>0</v>
      </c>
      <c r="K123" s="187">
        <f t="shared" si="174"/>
        <v>0</v>
      </c>
      <c r="L123" s="187">
        <f t="shared" si="174"/>
        <v>0</v>
      </c>
    </row>
    <row r="124" spans="1:12" x14ac:dyDescent="0.3">
      <c r="A124" s="60" t="s">
        <v>15</v>
      </c>
      <c r="B124" s="220">
        <f>'TAB4.5.2'!G$18</f>
        <v>0</v>
      </c>
      <c r="C124" s="187">
        <f t="shared" ref="C124:L124" si="175">$B124*C$8</f>
        <v>0</v>
      </c>
      <c r="D124" s="187">
        <f t="shared" si="175"/>
        <v>0</v>
      </c>
      <c r="E124" s="187">
        <f t="shared" si="175"/>
        <v>0</v>
      </c>
      <c r="F124" s="187">
        <f t="shared" si="175"/>
        <v>0</v>
      </c>
      <c r="G124" s="187">
        <f t="shared" si="175"/>
        <v>0</v>
      </c>
      <c r="H124" s="187">
        <f t="shared" si="175"/>
        <v>0</v>
      </c>
      <c r="I124" s="187">
        <f t="shared" si="175"/>
        <v>0</v>
      </c>
      <c r="J124" s="187">
        <f t="shared" si="175"/>
        <v>0</v>
      </c>
      <c r="K124" s="187">
        <f t="shared" si="175"/>
        <v>0</v>
      </c>
      <c r="L124" s="187">
        <f t="shared" si="175"/>
        <v>0</v>
      </c>
    </row>
    <row r="125" spans="1:12" x14ac:dyDescent="0.3">
      <c r="A125" s="214" t="s">
        <v>539</v>
      </c>
      <c r="B125" s="220">
        <f>'TAB4.5.2'!G$20</f>
        <v>0</v>
      </c>
      <c r="C125" s="187">
        <f t="shared" ref="C125:L125" si="176">$B125*C$11</f>
        <v>0</v>
      </c>
      <c r="D125" s="187">
        <f t="shared" si="176"/>
        <v>0</v>
      </c>
      <c r="E125" s="187">
        <f t="shared" si="176"/>
        <v>0</v>
      </c>
      <c r="F125" s="187">
        <f t="shared" si="176"/>
        <v>0</v>
      </c>
      <c r="G125" s="187">
        <f t="shared" si="176"/>
        <v>0</v>
      </c>
      <c r="H125" s="187">
        <f t="shared" si="176"/>
        <v>0</v>
      </c>
      <c r="I125" s="187">
        <f t="shared" si="176"/>
        <v>0</v>
      </c>
      <c r="J125" s="187">
        <f t="shared" si="176"/>
        <v>0</v>
      </c>
      <c r="K125" s="187">
        <f t="shared" si="176"/>
        <v>0</v>
      </c>
      <c r="L125" s="187">
        <f t="shared" si="176"/>
        <v>0</v>
      </c>
    </row>
    <row r="126" spans="1:12" x14ac:dyDescent="0.3">
      <c r="A126" s="214" t="s">
        <v>89</v>
      </c>
      <c r="B126" s="220"/>
      <c r="C126" s="187">
        <f t="shared" ref="C126" si="177">SUM(C127:C129)</f>
        <v>0</v>
      </c>
      <c r="D126" s="187">
        <f t="shared" ref="D126" si="178">SUM(D127:D129)</f>
        <v>0</v>
      </c>
      <c r="E126" s="187">
        <f t="shared" ref="E126" si="179">SUM(E127:E129)</f>
        <v>0</v>
      </c>
      <c r="F126" s="187">
        <f t="shared" ref="F126" si="180">SUM(F127:F129)</f>
        <v>0</v>
      </c>
      <c r="G126" s="187">
        <f t="shared" ref="G126" si="181">SUM(G127:G129)</f>
        <v>0</v>
      </c>
      <c r="H126" s="187">
        <f t="shared" ref="H126:L126" si="182">SUM(H127:H129)</f>
        <v>0</v>
      </c>
      <c r="I126" s="187">
        <f t="shared" si="182"/>
        <v>0</v>
      </c>
      <c r="J126" s="187">
        <f t="shared" si="182"/>
        <v>0</v>
      </c>
      <c r="K126" s="187">
        <f t="shared" si="182"/>
        <v>0</v>
      </c>
      <c r="L126" s="187">
        <f t="shared" si="182"/>
        <v>0</v>
      </c>
    </row>
    <row r="127" spans="1:12" x14ac:dyDescent="0.3">
      <c r="A127" s="59" t="s">
        <v>4</v>
      </c>
      <c r="B127" s="220">
        <f>'TAB4.5.2'!G$22</f>
        <v>0</v>
      </c>
      <c r="C127" s="187">
        <f t="shared" ref="C127:L130" si="183">$B127*C$11</f>
        <v>0</v>
      </c>
      <c r="D127" s="187">
        <f t="shared" si="183"/>
        <v>0</v>
      </c>
      <c r="E127" s="187">
        <f t="shared" si="183"/>
        <v>0</v>
      </c>
      <c r="F127" s="187">
        <f t="shared" si="183"/>
        <v>0</v>
      </c>
      <c r="G127" s="187">
        <f t="shared" si="183"/>
        <v>0</v>
      </c>
      <c r="H127" s="187">
        <f t="shared" si="183"/>
        <v>0</v>
      </c>
      <c r="I127" s="187">
        <f t="shared" si="183"/>
        <v>0</v>
      </c>
      <c r="J127" s="187">
        <f t="shared" si="183"/>
        <v>0</v>
      </c>
      <c r="K127" s="187">
        <f t="shared" si="183"/>
        <v>0</v>
      </c>
      <c r="L127" s="187">
        <f t="shared" si="183"/>
        <v>0</v>
      </c>
    </row>
    <row r="128" spans="1:12" x14ac:dyDescent="0.3">
      <c r="A128" s="59" t="s">
        <v>104</v>
      </c>
      <c r="B128" s="220">
        <f>'TAB4.5.2'!G$23</f>
        <v>0</v>
      </c>
      <c r="C128" s="187">
        <f t="shared" si="183"/>
        <v>0</v>
      </c>
      <c r="D128" s="187">
        <f t="shared" si="183"/>
        <v>0</v>
      </c>
      <c r="E128" s="187">
        <f t="shared" si="183"/>
        <v>0</v>
      </c>
      <c r="F128" s="187">
        <f t="shared" si="183"/>
        <v>0</v>
      </c>
      <c r="G128" s="187">
        <f t="shared" si="183"/>
        <v>0</v>
      </c>
      <c r="H128" s="187">
        <f t="shared" si="183"/>
        <v>0</v>
      </c>
      <c r="I128" s="187">
        <f t="shared" si="183"/>
        <v>0</v>
      </c>
      <c r="J128" s="187">
        <f t="shared" si="183"/>
        <v>0</v>
      </c>
      <c r="K128" s="187">
        <f t="shared" si="183"/>
        <v>0</v>
      </c>
      <c r="L128" s="187">
        <f t="shared" si="183"/>
        <v>0</v>
      </c>
    </row>
    <row r="129" spans="1:12" x14ac:dyDescent="0.3">
      <c r="A129" s="59" t="s">
        <v>106</v>
      </c>
      <c r="B129" s="220">
        <f>'TAB4.5.2'!G$24</f>
        <v>0</v>
      </c>
      <c r="C129" s="187">
        <f t="shared" si="183"/>
        <v>0</v>
      </c>
      <c r="D129" s="187">
        <f t="shared" si="183"/>
        <v>0</v>
      </c>
      <c r="E129" s="187">
        <f t="shared" si="183"/>
        <v>0</v>
      </c>
      <c r="F129" s="187">
        <f t="shared" si="183"/>
        <v>0</v>
      </c>
      <c r="G129" s="187">
        <f t="shared" si="183"/>
        <v>0</v>
      </c>
      <c r="H129" s="187">
        <f t="shared" si="183"/>
        <v>0</v>
      </c>
      <c r="I129" s="187">
        <f t="shared" si="183"/>
        <v>0</v>
      </c>
      <c r="J129" s="187">
        <f t="shared" si="183"/>
        <v>0</v>
      </c>
      <c r="K129" s="187">
        <f t="shared" si="183"/>
        <v>0</v>
      </c>
      <c r="L129" s="187">
        <f t="shared" si="183"/>
        <v>0</v>
      </c>
    </row>
    <row r="130" spans="1:12" x14ac:dyDescent="0.3">
      <c r="A130" s="214" t="s">
        <v>90</v>
      </c>
      <c r="B130" s="220">
        <f>'TAB4.5.2'!G$25</f>
        <v>0</v>
      </c>
      <c r="C130" s="187">
        <f t="shared" si="183"/>
        <v>0</v>
      </c>
      <c r="D130" s="187">
        <f t="shared" si="183"/>
        <v>0</v>
      </c>
      <c r="E130" s="187">
        <f t="shared" si="183"/>
        <v>0</v>
      </c>
      <c r="F130" s="187">
        <f t="shared" si="183"/>
        <v>0</v>
      </c>
      <c r="G130" s="187">
        <f t="shared" si="183"/>
        <v>0</v>
      </c>
      <c r="H130" s="187">
        <f t="shared" si="183"/>
        <v>0</v>
      </c>
      <c r="I130" s="187">
        <f t="shared" si="183"/>
        <v>0</v>
      </c>
      <c r="J130" s="187">
        <f t="shared" si="183"/>
        <v>0</v>
      </c>
      <c r="K130" s="187">
        <f t="shared" si="183"/>
        <v>0</v>
      </c>
      <c r="L130" s="187">
        <f t="shared" si="183"/>
        <v>0</v>
      </c>
    </row>
    <row r="131" spans="1:12" x14ac:dyDescent="0.3">
      <c r="A131" s="214" t="s">
        <v>91</v>
      </c>
      <c r="B131" s="220">
        <f>'TAB4.5.2'!G$26</f>
        <v>0</v>
      </c>
      <c r="C131" s="187">
        <f t="shared" ref="C131:L131" si="184">$B131*C$13</f>
        <v>0</v>
      </c>
      <c r="D131" s="187">
        <f t="shared" si="184"/>
        <v>0</v>
      </c>
      <c r="E131" s="187">
        <f t="shared" si="184"/>
        <v>0</v>
      </c>
      <c r="F131" s="187">
        <f t="shared" si="184"/>
        <v>0</v>
      </c>
      <c r="G131" s="187">
        <f t="shared" si="184"/>
        <v>0</v>
      </c>
      <c r="H131" s="187">
        <f t="shared" si="184"/>
        <v>0</v>
      </c>
      <c r="I131" s="187">
        <f t="shared" si="184"/>
        <v>0</v>
      </c>
      <c r="J131" s="187">
        <f t="shared" si="184"/>
        <v>0</v>
      </c>
      <c r="K131" s="187">
        <f t="shared" si="184"/>
        <v>0</v>
      </c>
      <c r="L131" s="187">
        <f t="shared" si="184"/>
        <v>0</v>
      </c>
    </row>
    <row r="132" spans="1:12" x14ac:dyDescent="0.3">
      <c r="A132" s="249" t="s">
        <v>467</v>
      </c>
      <c r="B132" s="213"/>
      <c r="C132" s="183">
        <f>SUM(C116,C125:C126,C130:C131)</f>
        <v>0</v>
      </c>
      <c r="D132" s="183">
        <f t="shared" ref="D132:H132" si="185">SUM(D116,D125:D126,D130:D131)</f>
        <v>0</v>
      </c>
      <c r="E132" s="183">
        <f t="shared" si="185"/>
        <v>0</v>
      </c>
      <c r="F132" s="183">
        <f t="shared" si="185"/>
        <v>0</v>
      </c>
      <c r="G132" s="183">
        <f t="shared" si="185"/>
        <v>0</v>
      </c>
      <c r="H132" s="183">
        <f t="shared" si="185"/>
        <v>0</v>
      </c>
      <c r="I132" s="183">
        <f t="shared" ref="I132:L132" si="186">SUM(I116,I125:I126,I130:I131)</f>
        <v>0</v>
      </c>
      <c r="J132" s="183">
        <f t="shared" si="186"/>
        <v>0</v>
      </c>
      <c r="K132" s="183">
        <f t="shared" si="186"/>
        <v>0</v>
      </c>
      <c r="L132" s="183">
        <f t="shared" si="186"/>
        <v>0</v>
      </c>
    </row>
    <row r="133" spans="1:12" x14ac:dyDescent="0.3">
      <c r="A133" s="262" t="s">
        <v>239</v>
      </c>
      <c r="C133" s="234">
        <v>1</v>
      </c>
      <c r="D133" s="234">
        <v>1</v>
      </c>
      <c r="E133" s="234">
        <v>1</v>
      </c>
      <c r="F133" s="234">
        <v>1</v>
      </c>
      <c r="G133" s="234">
        <v>1</v>
      </c>
      <c r="H133" s="234">
        <v>1</v>
      </c>
      <c r="I133" s="234">
        <v>1</v>
      </c>
      <c r="J133" s="234">
        <v>1</v>
      </c>
      <c r="K133" s="234">
        <v>1</v>
      </c>
      <c r="L133" s="234">
        <v>1</v>
      </c>
    </row>
    <row r="134" spans="1:12" x14ac:dyDescent="0.3">
      <c r="A134" s="214" t="s">
        <v>466</v>
      </c>
      <c r="C134" s="441">
        <f t="shared" ref="C134:H134" si="187">SUM(C118*C133,C121:C122)</f>
        <v>0</v>
      </c>
      <c r="D134" s="441">
        <f t="shared" si="187"/>
        <v>0</v>
      </c>
      <c r="E134" s="441">
        <f t="shared" si="187"/>
        <v>0</v>
      </c>
      <c r="F134" s="441">
        <f t="shared" si="187"/>
        <v>0</v>
      </c>
      <c r="G134" s="441">
        <f t="shared" si="187"/>
        <v>0</v>
      </c>
      <c r="H134" s="441">
        <f t="shared" si="187"/>
        <v>0</v>
      </c>
      <c r="I134" s="441">
        <f t="shared" ref="I134:L134" si="188">SUM(I118*I133,I121:I122)</f>
        <v>0</v>
      </c>
      <c r="J134" s="441">
        <f t="shared" si="188"/>
        <v>0</v>
      </c>
      <c r="K134" s="441">
        <f t="shared" si="188"/>
        <v>0</v>
      </c>
      <c r="L134" s="441">
        <f t="shared" si="188"/>
        <v>0</v>
      </c>
    </row>
    <row r="135" spans="1:12" x14ac:dyDescent="0.3">
      <c r="A135" s="212" t="s">
        <v>19</v>
      </c>
      <c r="B135" s="213"/>
      <c r="C135" s="183">
        <f t="shared" ref="C135:H135" si="189">SUM(C125:C126,C130:C131,C121:C122)+C118*C133</f>
        <v>0</v>
      </c>
      <c r="D135" s="183">
        <f t="shared" si="189"/>
        <v>0</v>
      </c>
      <c r="E135" s="183">
        <f t="shared" si="189"/>
        <v>0</v>
      </c>
      <c r="F135" s="183">
        <f t="shared" si="189"/>
        <v>0</v>
      </c>
      <c r="G135" s="183">
        <f t="shared" si="189"/>
        <v>0</v>
      </c>
      <c r="H135" s="183">
        <f t="shared" si="189"/>
        <v>0</v>
      </c>
      <c r="I135" s="183">
        <f t="shared" ref="I135:L135" si="190">SUM(I125:I126,I130:I131,I121:I122)+I118*I133</f>
        <v>0</v>
      </c>
      <c r="J135" s="183">
        <f t="shared" si="190"/>
        <v>0</v>
      </c>
      <c r="K135" s="183">
        <f t="shared" si="190"/>
        <v>0</v>
      </c>
      <c r="L135" s="183">
        <f t="shared" si="190"/>
        <v>0</v>
      </c>
    </row>
    <row r="136" spans="1:12" x14ac:dyDescent="0.3">
      <c r="A136" s="25" t="s">
        <v>465</v>
      </c>
      <c r="B136" s="7"/>
      <c r="C136" s="219">
        <f t="shared" ref="C136:H136" si="191">C110</f>
        <v>0</v>
      </c>
      <c r="D136" s="219">
        <f t="shared" si="191"/>
        <v>0</v>
      </c>
      <c r="E136" s="219">
        <f t="shared" si="191"/>
        <v>0</v>
      </c>
      <c r="F136" s="219">
        <f t="shared" si="191"/>
        <v>0</v>
      </c>
      <c r="G136" s="219">
        <f t="shared" si="191"/>
        <v>0</v>
      </c>
      <c r="H136" s="219">
        <f t="shared" si="191"/>
        <v>0</v>
      </c>
      <c r="I136" s="219">
        <f t="shared" ref="I136:L136" si="192">I110</f>
        <v>0</v>
      </c>
      <c r="J136" s="219">
        <f t="shared" si="192"/>
        <v>0</v>
      </c>
      <c r="K136" s="219">
        <f t="shared" si="192"/>
        <v>0</v>
      </c>
      <c r="L136" s="219">
        <f t="shared" si="192"/>
        <v>0</v>
      </c>
    </row>
    <row r="137" spans="1:12" x14ac:dyDescent="0.3">
      <c r="A137" s="190" t="s">
        <v>367</v>
      </c>
      <c r="B137" s="191"/>
      <c r="C137" s="192">
        <f>C135-C136</f>
        <v>0</v>
      </c>
      <c r="D137" s="192">
        <f t="shared" ref="D137" si="193">D135-D136</f>
        <v>0</v>
      </c>
      <c r="E137" s="192">
        <f t="shared" ref="E137" si="194">E135-E136</f>
        <v>0</v>
      </c>
      <c r="F137" s="192">
        <f t="shared" ref="F137" si="195">F135-F136</f>
        <v>0</v>
      </c>
      <c r="G137" s="192">
        <f t="shared" ref="G137" si="196">G135-G136</f>
        <v>0</v>
      </c>
      <c r="H137" s="192">
        <f t="shared" ref="H137:L137" si="197">H135-H136</f>
        <v>0</v>
      </c>
      <c r="I137" s="192">
        <f t="shared" si="197"/>
        <v>0</v>
      </c>
      <c r="J137" s="192">
        <f t="shared" si="197"/>
        <v>0</v>
      </c>
      <c r="K137" s="192">
        <f t="shared" si="197"/>
        <v>0</v>
      </c>
      <c r="L137" s="192">
        <f t="shared" si="197"/>
        <v>0</v>
      </c>
    </row>
    <row r="138" spans="1:12" ht="15.75" thickBot="1" x14ac:dyDescent="0.35">
      <c r="A138" s="141" t="s">
        <v>368</v>
      </c>
      <c r="B138" s="142"/>
      <c r="C138" s="193" t="str">
        <f>IFERROR((C137/C136)," ")</f>
        <v xml:space="preserve"> </v>
      </c>
      <c r="D138" s="193" t="str">
        <f t="shared" ref="D138:H138" si="198">IFERROR((D137/D136)," ")</f>
        <v xml:space="preserve"> </v>
      </c>
      <c r="E138" s="193" t="str">
        <f t="shared" si="198"/>
        <v xml:space="preserve"> </v>
      </c>
      <c r="F138" s="193" t="str">
        <f t="shared" si="198"/>
        <v xml:space="preserve"> </v>
      </c>
      <c r="G138" s="193" t="str">
        <f t="shared" si="198"/>
        <v xml:space="preserve"> </v>
      </c>
      <c r="H138" s="193" t="str">
        <f t="shared" si="198"/>
        <v xml:space="preserve"> </v>
      </c>
      <c r="I138" s="193" t="str">
        <f t="shared" ref="I138:L138" si="199">IFERROR((I137/I136)," ")</f>
        <v xml:space="preserve"> </v>
      </c>
      <c r="J138" s="193" t="str">
        <f t="shared" si="199"/>
        <v xml:space="preserve"> </v>
      </c>
      <c r="K138" s="193" t="str">
        <f t="shared" si="199"/>
        <v xml:space="preserve"> </v>
      </c>
      <c r="L138" s="193" t="str">
        <f t="shared" si="199"/>
        <v xml:space="preserve"> </v>
      </c>
    </row>
    <row r="139" spans="1:12" ht="15.75" thickTop="1" x14ac:dyDescent="0.3"/>
  </sheetData>
  <mergeCells count="2">
    <mergeCell ref="A5:B5"/>
    <mergeCell ref="A6:B6"/>
  </mergeCells>
  <phoneticPr fontId="14" type="noConversion"/>
  <conditionalFormatting sqref="C36:L36">
    <cfRule type="containsText" dxfId="141" priority="97" operator="containsText" text="ntitulé">
      <formula>NOT(ISERROR(SEARCH("ntitulé",C36)))</formula>
    </cfRule>
    <cfRule type="containsBlanks" dxfId="140" priority="98">
      <formula>LEN(TRIM(C36))=0</formula>
    </cfRule>
  </conditionalFormatting>
  <conditionalFormatting sqref="C58:E58">
    <cfRule type="containsText" dxfId="139" priority="51" operator="containsText" text="ntitulé">
      <formula>NOT(ISERROR(SEARCH("ntitulé",C58)))</formula>
    </cfRule>
    <cfRule type="containsBlanks" dxfId="138" priority="52">
      <formula>LEN(TRIM(C58))=0</formula>
    </cfRule>
  </conditionalFormatting>
  <conditionalFormatting sqref="C58:E58">
    <cfRule type="containsText" dxfId="137" priority="49" operator="containsText" text="ntitulé">
      <formula>NOT(ISERROR(SEARCH("ntitulé",C58)))</formula>
    </cfRule>
    <cfRule type="containsBlanks" dxfId="136" priority="50">
      <formula>LEN(TRIM(C58))=0</formula>
    </cfRule>
  </conditionalFormatting>
  <conditionalFormatting sqref="F58:L58">
    <cfRule type="containsText" dxfId="135" priority="47" operator="containsText" text="ntitulé">
      <formula>NOT(ISERROR(SEARCH("ntitulé",F58)))</formula>
    </cfRule>
    <cfRule type="containsBlanks" dxfId="134" priority="48">
      <formula>LEN(TRIM(F58))=0</formula>
    </cfRule>
  </conditionalFormatting>
  <conditionalFormatting sqref="F58:L58">
    <cfRule type="containsText" dxfId="133" priority="45" operator="containsText" text="ntitulé">
      <formula>NOT(ISERROR(SEARCH("ntitulé",F58)))</formula>
    </cfRule>
    <cfRule type="containsBlanks" dxfId="132" priority="46">
      <formula>LEN(TRIM(F58))=0</formula>
    </cfRule>
  </conditionalFormatting>
  <conditionalFormatting sqref="C83:E83">
    <cfRule type="containsText" dxfId="131" priority="43" operator="containsText" text="ntitulé">
      <formula>NOT(ISERROR(SEARCH("ntitulé",C83)))</formula>
    </cfRule>
    <cfRule type="containsBlanks" dxfId="130" priority="44">
      <formula>LEN(TRIM(C83))=0</formula>
    </cfRule>
  </conditionalFormatting>
  <conditionalFormatting sqref="C83:E83">
    <cfRule type="containsText" dxfId="129" priority="41" operator="containsText" text="ntitulé">
      <formula>NOT(ISERROR(SEARCH("ntitulé",C83)))</formula>
    </cfRule>
    <cfRule type="containsBlanks" dxfId="128" priority="42">
      <formula>LEN(TRIM(C83))=0</formula>
    </cfRule>
  </conditionalFormatting>
  <conditionalFormatting sqref="F83:L83">
    <cfRule type="containsText" dxfId="127" priority="39" operator="containsText" text="ntitulé">
      <formula>NOT(ISERROR(SEARCH("ntitulé",F83)))</formula>
    </cfRule>
    <cfRule type="containsBlanks" dxfId="126" priority="40">
      <formula>LEN(TRIM(F83))=0</formula>
    </cfRule>
  </conditionalFormatting>
  <conditionalFormatting sqref="F83:L83">
    <cfRule type="containsText" dxfId="125" priority="37" operator="containsText" text="ntitulé">
      <formula>NOT(ISERROR(SEARCH("ntitulé",F83)))</formula>
    </cfRule>
    <cfRule type="containsBlanks" dxfId="124" priority="38">
      <formula>LEN(TRIM(F83))=0</formula>
    </cfRule>
  </conditionalFormatting>
  <conditionalFormatting sqref="C108:E108">
    <cfRule type="containsText" dxfId="123" priority="35" operator="containsText" text="ntitulé">
      <formula>NOT(ISERROR(SEARCH("ntitulé",C108)))</formula>
    </cfRule>
    <cfRule type="containsBlanks" dxfId="122" priority="36">
      <formula>LEN(TRIM(C108))=0</formula>
    </cfRule>
  </conditionalFormatting>
  <conditionalFormatting sqref="C108:E108">
    <cfRule type="containsText" dxfId="121" priority="33" operator="containsText" text="ntitulé">
      <formula>NOT(ISERROR(SEARCH("ntitulé",C108)))</formula>
    </cfRule>
    <cfRule type="containsBlanks" dxfId="120" priority="34">
      <formula>LEN(TRIM(C108))=0</formula>
    </cfRule>
  </conditionalFormatting>
  <conditionalFormatting sqref="F108:L108">
    <cfRule type="containsText" dxfId="119" priority="31" operator="containsText" text="ntitulé">
      <formula>NOT(ISERROR(SEARCH("ntitulé",F108)))</formula>
    </cfRule>
    <cfRule type="containsBlanks" dxfId="118" priority="32">
      <formula>LEN(TRIM(F108))=0</formula>
    </cfRule>
  </conditionalFormatting>
  <conditionalFormatting sqref="F108:L108">
    <cfRule type="containsText" dxfId="117" priority="29" operator="containsText" text="ntitulé">
      <formula>NOT(ISERROR(SEARCH("ntitulé",F108)))</formula>
    </cfRule>
    <cfRule type="containsBlanks" dxfId="116" priority="30">
      <formula>LEN(TRIM(F108))=0</formula>
    </cfRule>
  </conditionalFormatting>
  <conditionalFormatting sqref="C133:E133">
    <cfRule type="containsText" dxfId="115" priority="27" operator="containsText" text="ntitulé">
      <formula>NOT(ISERROR(SEARCH("ntitulé",C133)))</formula>
    </cfRule>
    <cfRule type="containsBlanks" dxfId="114" priority="28">
      <formula>LEN(TRIM(C133))=0</formula>
    </cfRule>
  </conditionalFormatting>
  <conditionalFormatting sqref="C133:E133">
    <cfRule type="containsText" dxfId="113" priority="25" operator="containsText" text="ntitulé">
      <formula>NOT(ISERROR(SEARCH("ntitulé",C133)))</formula>
    </cfRule>
    <cfRule type="containsBlanks" dxfId="112" priority="26">
      <formula>LEN(TRIM(C133))=0</formula>
    </cfRule>
  </conditionalFormatting>
  <conditionalFormatting sqref="F133:L133">
    <cfRule type="containsText" dxfId="111" priority="23" operator="containsText" text="ntitulé">
      <formula>NOT(ISERROR(SEARCH("ntitulé",F133)))</formula>
    </cfRule>
    <cfRule type="containsBlanks" dxfId="110" priority="24">
      <formula>LEN(TRIM(F133))=0</formula>
    </cfRule>
  </conditionalFormatting>
  <conditionalFormatting sqref="F133:L133">
    <cfRule type="containsText" dxfId="109" priority="21" operator="containsText" text="ntitulé">
      <formula>NOT(ISERROR(SEARCH("ntitulé",F133)))</formula>
    </cfRule>
    <cfRule type="containsBlanks" dxfId="108" priority="22">
      <formula>LEN(TRIM(F133))=0</formula>
    </cfRule>
  </conditionalFormatting>
  <conditionalFormatting sqref="C33:L34">
    <cfRule type="containsText" dxfId="107" priority="19" operator="containsText" text="ntitulé">
      <formula>NOT(ISERROR(SEARCH("ntitulé",C33)))</formula>
    </cfRule>
    <cfRule type="containsBlanks" dxfId="106" priority="20">
      <formula>LEN(TRIM(C33))=0</formula>
    </cfRule>
  </conditionalFormatting>
  <conditionalFormatting sqref="C33:L34">
    <cfRule type="containsText" dxfId="105" priority="17" operator="containsText" text="ntitulé">
      <formula>NOT(ISERROR(SEARCH("ntitulé",C33)))</formula>
    </cfRule>
    <cfRule type="containsBlanks" dxfId="104" priority="18">
      <formula>LEN(TRIM(C33))=0</formula>
    </cfRule>
  </conditionalFormatting>
  <conditionalFormatting sqref="C59:L59">
    <cfRule type="containsText" dxfId="103" priority="15" operator="containsText" text="ntitulé">
      <formula>NOT(ISERROR(SEARCH("ntitulé",C59)))</formula>
    </cfRule>
    <cfRule type="containsBlanks" dxfId="102" priority="16">
      <formula>LEN(TRIM(C59))=0</formula>
    </cfRule>
  </conditionalFormatting>
  <conditionalFormatting sqref="C59:L59">
    <cfRule type="containsText" dxfId="101" priority="13" operator="containsText" text="ntitulé">
      <formula>NOT(ISERROR(SEARCH("ntitulé",C59)))</formula>
    </cfRule>
    <cfRule type="containsBlanks" dxfId="100" priority="14">
      <formula>LEN(TRIM(C59))=0</formula>
    </cfRule>
  </conditionalFormatting>
  <conditionalFormatting sqref="C84:L84">
    <cfRule type="containsText" dxfId="99" priority="11" operator="containsText" text="ntitulé">
      <formula>NOT(ISERROR(SEARCH("ntitulé",C84)))</formula>
    </cfRule>
    <cfRule type="containsBlanks" dxfId="98" priority="12">
      <formula>LEN(TRIM(C84))=0</formula>
    </cfRule>
  </conditionalFormatting>
  <conditionalFormatting sqref="C84:L84">
    <cfRule type="containsText" dxfId="97" priority="9" operator="containsText" text="ntitulé">
      <formula>NOT(ISERROR(SEARCH("ntitulé",C84)))</formula>
    </cfRule>
    <cfRule type="containsBlanks" dxfId="96" priority="10">
      <formula>LEN(TRIM(C84))=0</formula>
    </cfRule>
  </conditionalFormatting>
  <conditionalFormatting sqref="C109:L109">
    <cfRule type="containsText" dxfId="95" priority="7" operator="containsText" text="ntitulé">
      <formula>NOT(ISERROR(SEARCH("ntitulé",C109)))</formula>
    </cfRule>
    <cfRule type="containsBlanks" dxfId="94" priority="8">
      <formula>LEN(TRIM(C109))=0</formula>
    </cfRule>
  </conditionalFormatting>
  <conditionalFormatting sqref="C109:L109">
    <cfRule type="containsText" dxfId="93" priority="5" operator="containsText" text="ntitulé">
      <formula>NOT(ISERROR(SEARCH("ntitulé",C109)))</formula>
    </cfRule>
    <cfRule type="containsBlanks" dxfId="92" priority="6">
      <formula>LEN(TRIM(C109))=0</formula>
    </cfRule>
  </conditionalFormatting>
  <conditionalFormatting sqref="C134:L134">
    <cfRule type="containsText" dxfId="91" priority="3" operator="containsText" text="ntitulé">
      <formula>NOT(ISERROR(SEARCH("ntitulé",C134)))</formula>
    </cfRule>
    <cfRule type="containsBlanks" dxfId="90" priority="4">
      <formula>LEN(TRIM(C134))=0</formula>
    </cfRule>
  </conditionalFormatting>
  <conditionalFormatting sqref="C134:L134">
    <cfRule type="containsText" dxfId="89" priority="1" operator="containsText" text="ntitulé">
      <formula>NOT(ISERROR(SEARCH("ntitulé",C134)))</formula>
    </cfRule>
    <cfRule type="containsBlanks" dxfId="88" priority="2">
      <formula>LEN(TRIM(C134))=0</formula>
    </cfRule>
  </conditionalFormatting>
  <pageMargins left="0.7" right="0.7" top="0.75" bottom="0.75" header="0.3" footer="0.3"/>
  <pageSetup paperSize="9" scale="85" orientation="landscape" verticalDpi="300" r:id="rId1"/>
  <rowBreaks count="4" manualBreakCount="4">
    <brk id="38" max="8" man="1"/>
    <brk id="62" max="8" man="1"/>
    <brk id="86" max="8" man="1"/>
    <brk id="110" max="8" man="1"/>
  </rowBreaks>
  <colBreaks count="1" manualBreakCount="1">
    <brk id="9" max="133"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4.9989318521683403E-2"/>
  </sheetPr>
  <dimension ref="A3:L172"/>
  <sheetViews>
    <sheetView showGridLines="0" zoomScaleNormal="100" workbookViewId="0">
      <selection activeCell="A3" sqref="A3"/>
    </sheetView>
  </sheetViews>
  <sheetFormatPr baseColWidth="10" defaultColWidth="8.85546875" defaultRowHeight="15" x14ac:dyDescent="0.3"/>
  <cols>
    <col min="1" max="1" width="52.140625" style="1" customWidth="1"/>
    <col min="2" max="2" width="15.85546875" style="1" customWidth="1"/>
    <col min="3" max="7" width="16.5703125" style="1" customWidth="1"/>
    <col min="8" max="11" width="15.7109375" style="1" customWidth="1"/>
    <col min="12" max="16384" width="8.85546875" style="1"/>
  </cols>
  <sheetData>
    <row r="3" spans="1:11" ht="29.45" customHeight="1" x14ac:dyDescent="0.3">
      <c r="A3" s="40" t="str">
        <f>TAB00!B69&amp;" : "&amp;TAB00!C69</f>
        <v>TAB7.3 : Simulations des coûts de distribution pour les clients-types - niveau TBT</v>
      </c>
      <c r="B3" s="35"/>
      <c r="C3" s="35"/>
      <c r="D3" s="35"/>
      <c r="E3" s="35"/>
      <c r="F3" s="35"/>
      <c r="G3" s="35"/>
      <c r="H3" s="35"/>
      <c r="I3" s="35"/>
      <c r="J3" s="35"/>
      <c r="K3" s="35"/>
    </row>
    <row r="5" spans="1:11" s="7" customFormat="1" ht="13.5" x14ac:dyDescent="0.3">
      <c r="A5" s="608" t="s">
        <v>481</v>
      </c>
      <c r="B5" s="609"/>
      <c r="C5" s="453" t="s">
        <v>188</v>
      </c>
      <c r="D5" s="8" t="s">
        <v>189</v>
      </c>
      <c r="E5" s="8" t="s">
        <v>190</v>
      </c>
      <c r="F5" s="8" t="s">
        <v>198</v>
      </c>
      <c r="G5" s="8" t="s">
        <v>199</v>
      </c>
    </row>
    <row r="6" spans="1:11" s="7" customFormat="1" ht="13.5" x14ac:dyDescent="0.3">
      <c r="A6" s="608" t="s">
        <v>482</v>
      </c>
      <c r="B6" s="609"/>
      <c r="C6" s="453" t="s">
        <v>497</v>
      </c>
      <c r="D6" s="8" t="s">
        <v>498</v>
      </c>
      <c r="E6" s="451" t="s">
        <v>499</v>
      </c>
      <c r="F6" s="451" t="s">
        <v>500</v>
      </c>
      <c r="G6" s="451" t="s">
        <v>501</v>
      </c>
      <c r="H6" s="451" t="s">
        <v>502</v>
      </c>
      <c r="I6" s="451" t="s">
        <v>503</v>
      </c>
      <c r="J6" s="455" t="s">
        <v>504</v>
      </c>
      <c r="K6" s="451" t="s">
        <v>505</v>
      </c>
    </row>
    <row r="7" spans="1:11" s="7" customFormat="1" ht="13.5" x14ac:dyDescent="0.3">
      <c r="A7" s="65" t="s">
        <v>131</v>
      </c>
      <c r="B7" s="65"/>
      <c r="C7" s="137">
        <v>30000</v>
      </c>
      <c r="D7" s="137">
        <v>50000</v>
      </c>
      <c r="E7" s="137">
        <v>160000</v>
      </c>
      <c r="F7" s="137">
        <v>250000</v>
      </c>
      <c r="G7" s="137">
        <v>350000</v>
      </c>
      <c r="H7" s="9">
        <f>H11</f>
        <v>1200000</v>
      </c>
      <c r="I7" s="9">
        <f t="shared" ref="I7:K7" si="0">I11</f>
        <v>570000</v>
      </c>
      <c r="J7" s="9">
        <f t="shared" si="0"/>
        <v>140000</v>
      </c>
      <c r="K7" s="9">
        <f t="shared" si="0"/>
        <v>37000</v>
      </c>
    </row>
    <row r="8" spans="1:11" s="4" customFormat="1" ht="13.5" x14ac:dyDescent="0.3">
      <c r="A8" s="65" t="s">
        <v>23</v>
      </c>
      <c r="B8" s="65"/>
      <c r="C8" s="137">
        <v>0</v>
      </c>
      <c r="D8" s="137">
        <v>0</v>
      </c>
      <c r="E8" s="137">
        <v>0</v>
      </c>
      <c r="F8" s="137">
        <v>0</v>
      </c>
      <c r="G8" s="137">
        <v>0</v>
      </c>
      <c r="H8" s="137">
        <v>0</v>
      </c>
      <c r="I8" s="137">
        <v>0</v>
      </c>
      <c r="J8" s="137">
        <v>0</v>
      </c>
      <c r="K8" s="137">
        <v>0</v>
      </c>
    </row>
    <row r="9" spans="1:11" s="4" customFormat="1" ht="13.5" x14ac:dyDescent="0.3">
      <c r="A9" s="65" t="s">
        <v>24</v>
      </c>
      <c r="B9" s="65"/>
      <c r="C9" s="137">
        <v>0</v>
      </c>
      <c r="D9" s="137">
        <v>0</v>
      </c>
      <c r="E9" s="137">
        <v>0</v>
      </c>
      <c r="F9" s="137">
        <v>0</v>
      </c>
      <c r="G9" s="137">
        <v>0</v>
      </c>
      <c r="H9" s="137">
        <v>0</v>
      </c>
      <c r="I9" s="137">
        <v>0</v>
      </c>
      <c r="J9" s="137">
        <v>0</v>
      </c>
      <c r="K9" s="137">
        <v>0</v>
      </c>
    </row>
    <row r="10" spans="1:11" s="265" customFormat="1" ht="13.5" x14ac:dyDescent="0.3">
      <c r="A10" s="266" t="s">
        <v>25</v>
      </c>
      <c r="B10" s="266"/>
      <c r="C10" s="267">
        <v>0</v>
      </c>
      <c r="D10" s="267">
        <v>0</v>
      </c>
      <c r="E10" s="267">
        <v>0</v>
      </c>
      <c r="F10" s="267">
        <v>0</v>
      </c>
      <c r="G10" s="267">
        <v>0</v>
      </c>
      <c r="H10" s="267">
        <v>0</v>
      </c>
      <c r="I10" s="267">
        <v>0</v>
      </c>
      <c r="J10" s="267">
        <v>0</v>
      </c>
      <c r="K10" s="267">
        <v>0</v>
      </c>
    </row>
    <row r="11" spans="1:11" s="4" customFormat="1" ht="13.5" x14ac:dyDescent="0.3">
      <c r="A11" s="65" t="s">
        <v>26</v>
      </c>
      <c r="B11" s="65"/>
      <c r="C11" s="137">
        <v>30000</v>
      </c>
      <c r="D11" s="137">
        <v>50000</v>
      </c>
      <c r="E11" s="137">
        <v>160000</v>
      </c>
      <c r="F11" s="137">
        <v>250000</v>
      </c>
      <c r="G11" s="137">
        <v>350000</v>
      </c>
      <c r="H11" s="137">
        <v>1200000</v>
      </c>
      <c r="I11" s="137">
        <v>570000</v>
      </c>
      <c r="J11" s="137">
        <v>140000</v>
      </c>
      <c r="K11" s="137">
        <v>37000</v>
      </c>
    </row>
    <row r="12" spans="1:11" s="4" customFormat="1" ht="13.5" x14ac:dyDescent="0.3">
      <c r="A12" s="13" t="s">
        <v>205</v>
      </c>
      <c r="B12" s="65"/>
      <c r="C12" s="179">
        <v>5.9</v>
      </c>
      <c r="D12" s="179">
        <v>9.8000000000000007</v>
      </c>
      <c r="E12" s="179">
        <v>31.4</v>
      </c>
      <c r="F12" s="179">
        <v>49</v>
      </c>
      <c r="G12" s="179">
        <v>68.599999999999994</v>
      </c>
      <c r="H12" s="137">
        <v>300</v>
      </c>
      <c r="I12" s="137">
        <v>160</v>
      </c>
      <c r="J12" s="137">
        <v>60</v>
      </c>
      <c r="K12" s="137">
        <v>20</v>
      </c>
    </row>
    <row r="13" spans="1:11" s="4" customFormat="1" ht="14.25" thickBot="1" x14ac:dyDescent="0.35">
      <c r="A13" s="443" t="s">
        <v>27</v>
      </c>
      <c r="B13" s="443"/>
      <c r="C13" s="444">
        <v>0</v>
      </c>
      <c r="D13" s="444">
        <v>0</v>
      </c>
      <c r="E13" s="444">
        <v>0</v>
      </c>
      <c r="F13" s="444">
        <v>0</v>
      </c>
      <c r="G13" s="444">
        <v>0</v>
      </c>
      <c r="H13" s="444">
        <v>0</v>
      </c>
      <c r="I13" s="444">
        <v>0</v>
      </c>
      <c r="J13" s="444">
        <v>0</v>
      </c>
      <c r="K13" s="444">
        <v>0</v>
      </c>
    </row>
    <row r="14" spans="1:11" s="65" customFormat="1" ht="15.75" thickTop="1" x14ac:dyDescent="0.3">
      <c r="A14" s="497" t="s">
        <v>345</v>
      </c>
      <c r="B14" s="498" t="s">
        <v>345</v>
      </c>
      <c r="C14" s="498" t="s">
        <v>345</v>
      </c>
      <c r="D14" s="498" t="s">
        <v>345</v>
      </c>
      <c r="E14" s="498" t="s">
        <v>345</v>
      </c>
      <c r="F14" s="498" t="s">
        <v>345</v>
      </c>
      <c r="G14" s="498" t="s">
        <v>345</v>
      </c>
      <c r="H14" s="498" t="s">
        <v>345</v>
      </c>
      <c r="I14" s="498" t="s">
        <v>345</v>
      </c>
      <c r="J14" s="498" t="s">
        <v>345</v>
      </c>
      <c r="K14" s="498" t="s">
        <v>345</v>
      </c>
    </row>
    <row r="15" spans="1:11" s="11" customFormat="1" ht="27" x14ac:dyDescent="0.3">
      <c r="B15" s="203" t="s">
        <v>29</v>
      </c>
      <c r="C15" s="203" t="str">
        <f t="shared" ref="C15:K15" si="1">"Coût annuel estimé      "&amp;C$6</f>
        <v>Coût annuel estimé      TBT1</v>
      </c>
      <c r="D15" s="203" t="str">
        <f t="shared" si="1"/>
        <v>Coût annuel estimé      TBT2</v>
      </c>
      <c r="E15" s="203" t="str">
        <f t="shared" si="1"/>
        <v>Coût annuel estimé      TBT3</v>
      </c>
      <c r="F15" s="203" t="str">
        <f t="shared" si="1"/>
        <v>Coût annuel estimé      TBT4</v>
      </c>
      <c r="G15" s="203" t="str">
        <f t="shared" si="1"/>
        <v>Coût annuel estimé      TBT5</v>
      </c>
      <c r="H15" s="450" t="str">
        <f t="shared" si="1"/>
        <v>Coût annuel estimé      TBT6</v>
      </c>
      <c r="I15" s="450" t="str">
        <f t="shared" si="1"/>
        <v>Coût annuel estimé      TBT7</v>
      </c>
      <c r="J15" s="450" t="str">
        <f t="shared" si="1"/>
        <v>Coût annuel estimé      TBT8</v>
      </c>
      <c r="K15" s="450" t="str">
        <f t="shared" si="1"/>
        <v>Coût annuel estimé      TBT9</v>
      </c>
    </row>
    <row r="16" spans="1:11" s="65" customFormat="1" ht="13.5" x14ac:dyDescent="0.3">
      <c r="A16" s="214" t="s">
        <v>11</v>
      </c>
      <c r="B16" s="137"/>
      <c r="C16" s="187">
        <f>SUM(C17,C21:C22)</f>
        <v>0</v>
      </c>
      <c r="D16" s="187">
        <f t="shared" ref="D16:G16" si="2">SUM(D17,D21:D22)</f>
        <v>0</v>
      </c>
      <c r="E16" s="187">
        <f t="shared" si="2"/>
        <v>0</v>
      </c>
      <c r="F16" s="187">
        <f t="shared" si="2"/>
        <v>0</v>
      </c>
      <c r="G16" s="187">
        <f t="shared" si="2"/>
        <v>0</v>
      </c>
      <c r="H16" s="187">
        <f t="shared" ref="H16:K16" si="3">SUM(H17,H21:H22)</f>
        <v>0</v>
      </c>
      <c r="I16" s="187">
        <f t="shared" si="3"/>
        <v>0</v>
      </c>
      <c r="J16" s="187">
        <f t="shared" si="3"/>
        <v>0</v>
      </c>
      <c r="K16" s="187">
        <f t="shared" si="3"/>
        <v>0</v>
      </c>
    </row>
    <row r="17" spans="1:11" s="65" customFormat="1" ht="13.5" x14ac:dyDescent="0.3">
      <c r="A17" s="59" t="s">
        <v>12</v>
      </c>
      <c r="B17" s="137"/>
      <c r="C17" s="187">
        <f>C18</f>
        <v>0</v>
      </c>
      <c r="D17" s="187">
        <f t="shared" ref="D17:K17" si="4">D18</f>
        <v>0</v>
      </c>
      <c r="E17" s="187">
        <f t="shared" si="4"/>
        <v>0</v>
      </c>
      <c r="F17" s="187">
        <f t="shared" si="4"/>
        <v>0</v>
      </c>
      <c r="G17" s="187">
        <f t="shared" si="4"/>
        <v>0</v>
      </c>
      <c r="H17" s="187">
        <f t="shared" si="4"/>
        <v>0</v>
      </c>
      <c r="I17" s="187">
        <f t="shared" si="4"/>
        <v>0</v>
      </c>
      <c r="J17" s="187">
        <f t="shared" si="4"/>
        <v>0</v>
      </c>
      <c r="K17" s="187">
        <f t="shared" si="4"/>
        <v>0</v>
      </c>
    </row>
    <row r="18" spans="1:11" s="65" customFormat="1" ht="13.5" x14ac:dyDescent="0.3">
      <c r="A18" s="60" t="s">
        <v>13</v>
      </c>
      <c r="B18" s="137"/>
      <c r="C18" s="187">
        <f>SUM(C19:C20)</f>
        <v>0</v>
      </c>
      <c r="D18" s="187">
        <f t="shared" ref="D18:G18" si="5">SUM(D19:D20)</f>
        <v>0</v>
      </c>
      <c r="E18" s="187">
        <f t="shared" si="5"/>
        <v>0</v>
      </c>
      <c r="F18" s="187">
        <f t="shared" si="5"/>
        <v>0</v>
      </c>
      <c r="G18" s="187">
        <f t="shared" si="5"/>
        <v>0</v>
      </c>
      <c r="H18" s="187">
        <f t="shared" ref="H18:K18" si="6">SUM(H19:H20)</f>
        <v>0</v>
      </c>
      <c r="I18" s="187">
        <f t="shared" si="6"/>
        <v>0</v>
      </c>
      <c r="J18" s="187">
        <f t="shared" si="6"/>
        <v>0</v>
      </c>
      <c r="K18" s="187">
        <f t="shared" si="6"/>
        <v>0</v>
      </c>
    </row>
    <row r="19" spans="1:11" s="65" customFormat="1" ht="13.5" x14ac:dyDescent="0.3">
      <c r="A19" s="215" t="s">
        <v>202</v>
      </c>
      <c r="B19" s="220">
        <f>'TAB4.1.2'!J$10</f>
        <v>0</v>
      </c>
      <c r="C19" s="187">
        <f>$B19*C$12*12</f>
        <v>0</v>
      </c>
      <c r="D19" s="187">
        <f t="shared" ref="D19:K20" si="7">$B19*D$12*12</f>
        <v>0</v>
      </c>
      <c r="E19" s="187">
        <f t="shared" si="7"/>
        <v>0</v>
      </c>
      <c r="F19" s="187">
        <f t="shared" si="7"/>
        <v>0</v>
      </c>
      <c r="G19" s="187">
        <f t="shared" si="7"/>
        <v>0</v>
      </c>
      <c r="H19" s="187">
        <f t="shared" si="7"/>
        <v>0</v>
      </c>
      <c r="I19" s="187">
        <f t="shared" si="7"/>
        <v>0</v>
      </c>
      <c r="J19" s="187">
        <f t="shared" si="7"/>
        <v>0</v>
      </c>
      <c r="K19" s="187">
        <f t="shared" si="7"/>
        <v>0</v>
      </c>
    </row>
    <row r="20" spans="1:11" s="65" customFormat="1" ht="13.5" x14ac:dyDescent="0.3">
      <c r="A20" s="215" t="s">
        <v>203</v>
      </c>
      <c r="B20" s="220">
        <f>'TAB4.1.2'!J$11</f>
        <v>0</v>
      </c>
      <c r="C20" s="187">
        <f>$B20*C$12*12</f>
        <v>0</v>
      </c>
      <c r="D20" s="187">
        <f t="shared" si="7"/>
        <v>0</v>
      </c>
      <c r="E20" s="187">
        <f t="shared" si="7"/>
        <v>0</v>
      </c>
      <c r="F20" s="187">
        <f t="shared" si="7"/>
        <v>0</v>
      </c>
      <c r="G20" s="187">
        <f t="shared" si="7"/>
        <v>0</v>
      </c>
      <c r="H20" s="187">
        <f t="shared" si="7"/>
        <v>0</v>
      </c>
      <c r="I20" s="187">
        <f t="shared" si="7"/>
        <v>0</v>
      </c>
      <c r="J20" s="187">
        <f t="shared" si="7"/>
        <v>0</v>
      </c>
      <c r="K20" s="187">
        <f t="shared" si="7"/>
        <v>0</v>
      </c>
    </row>
    <row r="21" spans="1:11" s="65" customFormat="1" ht="13.5" x14ac:dyDescent="0.3">
      <c r="A21" s="59" t="s">
        <v>14</v>
      </c>
      <c r="B21" s="187">
        <f>'TAB4.1.2'!J$17</f>
        <v>0</v>
      </c>
      <c r="C21" s="187">
        <f>$B21</f>
        <v>0</v>
      </c>
      <c r="D21" s="187">
        <f t="shared" ref="D21:K21" si="8">$B21</f>
        <v>0</v>
      </c>
      <c r="E21" s="187">
        <f t="shared" si="8"/>
        <v>0</v>
      </c>
      <c r="F21" s="187">
        <f t="shared" si="8"/>
        <v>0</v>
      </c>
      <c r="G21" s="187">
        <f t="shared" si="8"/>
        <v>0</v>
      </c>
      <c r="H21" s="187">
        <f t="shared" si="8"/>
        <v>0</v>
      </c>
      <c r="I21" s="187">
        <f t="shared" si="8"/>
        <v>0</v>
      </c>
      <c r="J21" s="187">
        <f t="shared" si="8"/>
        <v>0</v>
      </c>
      <c r="K21" s="187">
        <f t="shared" si="8"/>
        <v>0</v>
      </c>
    </row>
    <row r="22" spans="1:11" s="65" customFormat="1" ht="13.5" x14ac:dyDescent="0.3">
      <c r="A22" s="59" t="s">
        <v>92</v>
      </c>
      <c r="B22" s="137"/>
      <c r="C22" s="187">
        <f>SUM(C23:C24)</f>
        <v>0</v>
      </c>
      <c r="D22" s="187">
        <f t="shared" ref="D22:G22" si="9">SUM(D23:D24)</f>
        <v>0</v>
      </c>
      <c r="E22" s="187">
        <f t="shared" si="9"/>
        <v>0</v>
      </c>
      <c r="F22" s="187">
        <f t="shared" si="9"/>
        <v>0</v>
      </c>
      <c r="G22" s="187">
        <f t="shared" si="9"/>
        <v>0</v>
      </c>
      <c r="H22" s="187">
        <f t="shared" ref="H22:K22" si="10">SUM(H23:H24)</f>
        <v>0</v>
      </c>
      <c r="I22" s="187">
        <f t="shared" si="10"/>
        <v>0</v>
      </c>
      <c r="J22" s="187">
        <f t="shared" si="10"/>
        <v>0</v>
      </c>
      <c r="K22" s="187">
        <f t="shared" si="10"/>
        <v>0</v>
      </c>
    </row>
    <row r="23" spans="1:11" s="65" customFormat="1" ht="13.5" x14ac:dyDescent="0.3">
      <c r="A23" s="60" t="s">
        <v>237</v>
      </c>
      <c r="B23" s="220">
        <f>'TAB4.1.2'!J$24</f>
        <v>0</v>
      </c>
      <c r="C23" s="187">
        <f>$B23*C$7</f>
        <v>0</v>
      </c>
      <c r="D23" s="187">
        <f t="shared" ref="D23:K23" si="11">$B23*D$7</f>
        <v>0</v>
      </c>
      <c r="E23" s="187">
        <f t="shared" si="11"/>
        <v>0</v>
      </c>
      <c r="F23" s="187">
        <f t="shared" si="11"/>
        <v>0</v>
      </c>
      <c r="G23" s="187">
        <f t="shared" si="11"/>
        <v>0</v>
      </c>
      <c r="H23" s="187">
        <f t="shared" si="11"/>
        <v>0</v>
      </c>
      <c r="I23" s="187">
        <f t="shared" si="11"/>
        <v>0</v>
      </c>
      <c r="J23" s="187">
        <f t="shared" si="11"/>
        <v>0</v>
      </c>
      <c r="K23" s="187">
        <f t="shared" si="11"/>
        <v>0</v>
      </c>
    </row>
    <row r="24" spans="1:11" s="65" customFormat="1" ht="13.5" x14ac:dyDescent="0.3">
      <c r="A24" s="60" t="s">
        <v>15</v>
      </c>
      <c r="B24" s="220">
        <f>'TAB4.1.2'!J$25</f>
        <v>0</v>
      </c>
      <c r="C24" s="187">
        <f>$B24*C$8</f>
        <v>0</v>
      </c>
      <c r="D24" s="187">
        <f t="shared" ref="D24:K24" si="12">$B24*D$8</f>
        <v>0</v>
      </c>
      <c r="E24" s="187">
        <f t="shared" si="12"/>
        <v>0</v>
      </c>
      <c r="F24" s="187">
        <f t="shared" si="12"/>
        <v>0</v>
      </c>
      <c r="G24" s="187">
        <f t="shared" si="12"/>
        <v>0</v>
      </c>
      <c r="H24" s="187">
        <f t="shared" si="12"/>
        <v>0</v>
      </c>
      <c r="I24" s="187">
        <f t="shared" si="12"/>
        <v>0</v>
      </c>
      <c r="J24" s="187">
        <f t="shared" si="12"/>
        <v>0</v>
      </c>
      <c r="K24" s="187">
        <f t="shared" si="12"/>
        <v>0</v>
      </c>
    </row>
    <row r="25" spans="1:11" s="65" customFormat="1" ht="13.5" x14ac:dyDescent="0.3">
      <c r="A25" s="214" t="s">
        <v>539</v>
      </c>
      <c r="B25" s="220">
        <f>'TAB4.1.2'!J$27</f>
        <v>0</v>
      </c>
      <c r="C25" s="187">
        <f>$B25*C$7</f>
        <v>0</v>
      </c>
      <c r="D25" s="187">
        <f t="shared" ref="D25:K25" si="13">$B25*D$7</f>
        <v>0</v>
      </c>
      <c r="E25" s="187">
        <f t="shared" si="13"/>
        <v>0</v>
      </c>
      <c r="F25" s="187">
        <f t="shared" si="13"/>
        <v>0</v>
      </c>
      <c r="G25" s="187">
        <f t="shared" si="13"/>
        <v>0</v>
      </c>
      <c r="H25" s="187">
        <f t="shared" si="13"/>
        <v>0</v>
      </c>
      <c r="I25" s="187">
        <f t="shared" si="13"/>
        <v>0</v>
      </c>
      <c r="J25" s="187">
        <f t="shared" si="13"/>
        <v>0</v>
      </c>
      <c r="K25" s="187">
        <f t="shared" si="13"/>
        <v>0</v>
      </c>
    </row>
    <row r="26" spans="1:11" s="65" customFormat="1" ht="13.5" x14ac:dyDescent="0.3">
      <c r="A26" s="214" t="s">
        <v>89</v>
      </c>
      <c r="B26" s="220"/>
      <c r="C26" s="187">
        <f>SUM(C27:C29)</f>
        <v>0</v>
      </c>
      <c r="D26" s="187">
        <f t="shared" ref="D26:G26" si="14">SUM(D27:D29)</f>
        <v>0</v>
      </c>
      <c r="E26" s="187">
        <f t="shared" si="14"/>
        <v>0</v>
      </c>
      <c r="F26" s="187">
        <f t="shared" si="14"/>
        <v>0</v>
      </c>
      <c r="G26" s="187">
        <f t="shared" si="14"/>
        <v>0</v>
      </c>
      <c r="H26" s="187">
        <f t="shared" ref="H26:K26" si="15">SUM(H27:H29)</f>
        <v>0</v>
      </c>
      <c r="I26" s="187">
        <f t="shared" si="15"/>
        <v>0</v>
      </c>
      <c r="J26" s="187">
        <f t="shared" si="15"/>
        <v>0</v>
      </c>
      <c r="K26" s="187">
        <f t="shared" si="15"/>
        <v>0</v>
      </c>
    </row>
    <row r="27" spans="1:11" s="65" customFormat="1" ht="13.5" x14ac:dyDescent="0.3">
      <c r="A27" s="59" t="s">
        <v>4</v>
      </c>
      <c r="B27" s="220">
        <f>'TAB4.1.2'!J$29</f>
        <v>0</v>
      </c>
      <c r="C27" s="187">
        <f>$B27*C$7</f>
        <v>0</v>
      </c>
      <c r="D27" s="187">
        <f t="shared" ref="D27:K30" si="16">$B27*D$7</f>
        <v>0</v>
      </c>
      <c r="E27" s="187">
        <f t="shared" si="16"/>
        <v>0</v>
      </c>
      <c r="F27" s="187">
        <f t="shared" si="16"/>
        <v>0</v>
      </c>
      <c r="G27" s="187">
        <f t="shared" si="16"/>
        <v>0</v>
      </c>
      <c r="H27" s="187">
        <f t="shared" si="16"/>
        <v>0</v>
      </c>
      <c r="I27" s="187">
        <f t="shared" si="16"/>
        <v>0</v>
      </c>
      <c r="J27" s="187">
        <f t="shared" si="16"/>
        <v>0</v>
      </c>
      <c r="K27" s="187">
        <f t="shared" si="16"/>
        <v>0</v>
      </c>
    </row>
    <row r="28" spans="1:11" s="65" customFormat="1" ht="13.5" x14ac:dyDescent="0.3">
      <c r="A28" s="59" t="s">
        <v>104</v>
      </c>
      <c r="B28" s="220">
        <f>'TAB4.1.2'!J$30</f>
        <v>0</v>
      </c>
      <c r="C28" s="187">
        <f>$B28*C$7</f>
        <v>0</v>
      </c>
      <c r="D28" s="187">
        <f t="shared" si="16"/>
        <v>0</v>
      </c>
      <c r="E28" s="187">
        <f t="shared" si="16"/>
        <v>0</v>
      </c>
      <c r="F28" s="187">
        <f t="shared" si="16"/>
        <v>0</v>
      </c>
      <c r="G28" s="187">
        <f t="shared" si="16"/>
        <v>0</v>
      </c>
      <c r="H28" s="187">
        <f t="shared" si="16"/>
        <v>0</v>
      </c>
      <c r="I28" s="187">
        <f t="shared" si="16"/>
        <v>0</v>
      </c>
      <c r="J28" s="187">
        <f t="shared" si="16"/>
        <v>0</v>
      </c>
      <c r="K28" s="187">
        <f t="shared" si="16"/>
        <v>0</v>
      </c>
    </row>
    <row r="29" spans="1:11" s="65" customFormat="1" ht="13.5" x14ac:dyDescent="0.3">
      <c r="A29" s="59" t="s">
        <v>106</v>
      </c>
      <c r="B29" s="220">
        <f>'TAB4.1.2'!J$31</f>
        <v>0</v>
      </c>
      <c r="C29" s="187">
        <f>$B29*C$7</f>
        <v>0</v>
      </c>
      <c r="D29" s="187">
        <f t="shared" si="16"/>
        <v>0</v>
      </c>
      <c r="E29" s="187">
        <f t="shared" si="16"/>
        <v>0</v>
      </c>
      <c r="F29" s="187">
        <f t="shared" si="16"/>
        <v>0</v>
      </c>
      <c r="G29" s="187">
        <f t="shared" si="16"/>
        <v>0</v>
      </c>
      <c r="H29" s="187">
        <f t="shared" si="16"/>
        <v>0</v>
      </c>
      <c r="I29" s="187">
        <f t="shared" si="16"/>
        <v>0</v>
      </c>
      <c r="J29" s="187">
        <f t="shared" si="16"/>
        <v>0</v>
      </c>
      <c r="K29" s="187">
        <f t="shared" si="16"/>
        <v>0</v>
      </c>
    </row>
    <row r="30" spans="1:11" s="65" customFormat="1" ht="13.5" x14ac:dyDescent="0.3">
      <c r="A30" s="214" t="s">
        <v>90</v>
      </c>
      <c r="B30" s="220">
        <f>'TAB4.1.2'!J$32</f>
        <v>0</v>
      </c>
      <c r="C30" s="187">
        <f>$B30*C$7</f>
        <v>0</v>
      </c>
      <c r="D30" s="187">
        <f t="shared" si="16"/>
        <v>0</v>
      </c>
      <c r="E30" s="187">
        <f t="shared" si="16"/>
        <v>0</v>
      </c>
      <c r="F30" s="187">
        <f t="shared" si="16"/>
        <v>0</v>
      </c>
      <c r="G30" s="187">
        <f t="shared" si="16"/>
        <v>0</v>
      </c>
      <c r="H30" s="187">
        <f t="shared" si="16"/>
        <v>0</v>
      </c>
      <c r="I30" s="187">
        <f t="shared" si="16"/>
        <v>0</v>
      </c>
      <c r="J30" s="187">
        <f t="shared" si="16"/>
        <v>0</v>
      </c>
      <c r="K30" s="187">
        <f t="shared" si="16"/>
        <v>0</v>
      </c>
    </row>
    <row r="31" spans="1:11" s="4" customFormat="1" ht="13.5" x14ac:dyDescent="0.3">
      <c r="A31" s="214" t="s">
        <v>91</v>
      </c>
      <c r="B31" s="220">
        <f>'TAB4.1.2'!J$33</f>
        <v>0</v>
      </c>
      <c r="C31" s="187">
        <f>$B31*C$13</f>
        <v>0</v>
      </c>
      <c r="D31" s="187">
        <f t="shared" ref="D31:K31" si="17">$B31*D$13</f>
        <v>0</v>
      </c>
      <c r="E31" s="187">
        <f t="shared" si="17"/>
        <v>0</v>
      </c>
      <c r="F31" s="187">
        <f t="shared" si="17"/>
        <v>0</v>
      </c>
      <c r="G31" s="187">
        <f t="shared" si="17"/>
        <v>0</v>
      </c>
      <c r="H31" s="187">
        <f t="shared" si="17"/>
        <v>0</v>
      </c>
      <c r="I31" s="187">
        <f t="shared" si="17"/>
        <v>0</v>
      </c>
      <c r="J31" s="187">
        <f t="shared" si="17"/>
        <v>0</v>
      </c>
      <c r="K31" s="187">
        <f t="shared" si="17"/>
        <v>0</v>
      </c>
    </row>
    <row r="32" spans="1:11" s="65" customFormat="1" x14ac:dyDescent="0.3">
      <c r="A32" s="249" t="s">
        <v>467</v>
      </c>
      <c r="B32" s="213"/>
      <c r="C32" s="183">
        <f>SUM(C16,C25:C26,C30:C31)</f>
        <v>0</v>
      </c>
      <c r="D32" s="183">
        <f t="shared" ref="D32:G32" si="18">SUM(D16,D25:D26,D30:D31)</f>
        <v>0</v>
      </c>
      <c r="E32" s="183">
        <f t="shared" si="18"/>
        <v>0</v>
      </c>
      <c r="F32" s="183">
        <f t="shared" si="18"/>
        <v>0</v>
      </c>
      <c r="G32" s="183">
        <f t="shared" si="18"/>
        <v>0</v>
      </c>
      <c r="H32" s="183">
        <f t="shared" ref="H32:K32" si="19">SUM(H16,H25:H26,H30:H31)</f>
        <v>0</v>
      </c>
      <c r="I32" s="183">
        <f t="shared" si="19"/>
        <v>0</v>
      </c>
      <c r="J32" s="183">
        <f t="shared" si="19"/>
        <v>0</v>
      </c>
      <c r="K32" s="183">
        <f t="shared" si="19"/>
        <v>0</v>
      </c>
    </row>
    <row r="33" spans="1:12" s="65" customFormat="1" x14ac:dyDescent="0.3">
      <c r="A33" s="262" t="s">
        <v>239</v>
      </c>
      <c r="B33" s="1"/>
      <c r="C33" s="234">
        <v>1</v>
      </c>
      <c r="D33" s="234">
        <v>1</v>
      </c>
      <c r="E33" s="234">
        <v>1</v>
      </c>
      <c r="F33" s="234">
        <v>1</v>
      </c>
      <c r="G33" s="234">
        <v>1</v>
      </c>
      <c r="H33" s="234">
        <v>1</v>
      </c>
      <c r="I33" s="234">
        <v>1</v>
      </c>
      <c r="J33" s="234">
        <v>1</v>
      </c>
      <c r="K33" s="234">
        <v>1</v>
      </c>
    </row>
    <row r="34" spans="1:12" s="65" customFormat="1" x14ac:dyDescent="0.3">
      <c r="A34" s="214" t="s">
        <v>466</v>
      </c>
      <c r="B34" s="1"/>
      <c r="C34" s="441">
        <f t="shared" ref="C34:F34" si="20">SUM(C18*C33,C21:C22)</f>
        <v>0</v>
      </c>
      <c r="D34" s="441">
        <f t="shared" si="20"/>
        <v>0</v>
      </c>
      <c r="E34" s="441">
        <f t="shared" si="20"/>
        <v>0</v>
      </c>
      <c r="F34" s="441">
        <f t="shared" si="20"/>
        <v>0</v>
      </c>
      <c r="G34" s="441">
        <f t="shared" ref="G34:K34" si="21">SUM(G18*G33,G21:G22)</f>
        <v>0</v>
      </c>
      <c r="H34" s="441">
        <f t="shared" si="21"/>
        <v>0</v>
      </c>
      <c r="I34" s="441">
        <f t="shared" si="21"/>
        <v>0</v>
      </c>
      <c r="J34" s="441">
        <f t="shared" si="21"/>
        <v>0</v>
      </c>
      <c r="K34" s="441">
        <f t="shared" si="21"/>
        <v>0</v>
      </c>
    </row>
    <row r="35" spans="1:12" x14ac:dyDescent="0.3">
      <c r="A35" s="212" t="s">
        <v>19</v>
      </c>
      <c r="B35" s="213"/>
      <c r="C35" s="183">
        <f>SUM(C30:C31,C25:C26,C34)</f>
        <v>0</v>
      </c>
      <c r="D35" s="183">
        <f t="shared" ref="D35:F35" si="22">SUM(D30:D31,D25:D26,D34)</f>
        <v>0</v>
      </c>
      <c r="E35" s="183">
        <f t="shared" si="22"/>
        <v>0</v>
      </c>
      <c r="F35" s="183">
        <f t="shared" si="22"/>
        <v>0</v>
      </c>
      <c r="G35" s="183">
        <f>SUM(G30:G31,G25:G26,G34)</f>
        <v>0</v>
      </c>
      <c r="H35" s="183">
        <f t="shared" ref="H35:K35" si="23">SUM(H30:H31,H25:H26,H34)</f>
        <v>0</v>
      </c>
      <c r="I35" s="183">
        <f t="shared" si="23"/>
        <v>0</v>
      </c>
      <c r="J35" s="183">
        <f t="shared" si="23"/>
        <v>0</v>
      </c>
      <c r="K35" s="183">
        <f t="shared" si="23"/>
        <v>0</v>
      </c>
    </row>
    <row r="36" spans="1:12" s="65" customFormat="1" ht="13.5" x14ac:dyDescent="0.3">
      <c r="A36" s="25" t="s">
        <v>465</v>
      </c>
      <c r="B36" s="7"/>
      <c r="C36" s="189"/>
      <c r="D36" s="189"/>
      <c r="E36" s="189"/>
      <c r="F36" s="189"/>
      <c r="G36" s="189"/>
      <c r="H36" s="189"/>
      <c r="I36" s="189"/>
      <c r="J36" s="189"/>
      <c r="K36" s="189"/>
    </row>
    <row r="37" spans="1:12" s="65" customFormat="1" ht="13.5" x14ac:dyDescent="0.3">
      <c r="A37" s="190" t="s">
        <v>355</v>
      </c>
      <c r="B37" s="191"/>
      <c r="C37" s="192">
        <f>C34-C36</f>
        <v>0</v>
      </c>
      <c r="D37" s="192">
        <f t="shared" ref="D37" si="24">D34-D36</f>
        <v>0</v>
      </c>
      <c r="E37" s="192">
        <f t="shared" ref="E37" si="25">E34-E36</f>
        <v>0</v>
      </c>
      <c r="F37" s="192">
        <f t="shared" ref="F37" si="26">F34-F36</f>
        <v>0</v>
      </c>
      <c r="G37" s="192">
        <f t="shared" ref="G37:K37" si="27">G34-G36</f>
        <v>0</v>
      </c>
      <c r="H37" s="192">
        <f t="shared" si="27"/>
        <v>0</v>
      </c>
      <c r="I37" s="192">
        <f t="shared" si="27"/>
        <v>0</v>
      </c>
      <c r="J37" s="192">
        <f t="shared" si="27"/>
        <v>0</v>
      </c>
      <c r="K37" s="192">
        <f t="shared" si="27"/>
        <v>0</v>
      </c>
    </row>
    <row r="38" spans="1:12" s="11" customFormat="1" ht="14.25" thickBot="1" x14ac:dyDescent="0.35">
      <c r="A38" s="141" t="s">
        <v>356</v>
      </c>
      <c r="B38" s="142"/>
      <c r="C38" s="221" t="str">
        <f>IFERROR((C37/C36)," ")</f>
        <v xml:space="preserve"> </v>
      </c>
      <c r="D38" s="221" t="str">
        <f t="shared" ref="D38:G38" si="28">IFERROR((D37/D36)," ")</f>
        <v xml:space="preserve"> </v>
      </c>
      <c r="E38" s="221" t="str">
        <f t="shared" si="28"/>
        <v xml:space="preserve"> </v>
      </c>
      <c r="F38" s="221" t="str">
        <f t="shared" si="28"/>
        <v xml:space="preserve"> </v>
      </c>
      <c r="G38" s="221" t="str">
        <f t="shared" si="28"/>
        <v xml:space="preserve"> </v>
      </c>
      <c r="H38" s="221" t="str">
        <f t="shared" ref="H38:K38" si="29">IFERROR((H37/H36)," ")</f>
        <v xml:space="preserve"> </v>
      </c>
      <c r="I38" s="221" t="str">
        <f t="shared" si="29"/>
        <v xml:space="preserve"> </v>
      </c>
      <c r="J38" s="221" t="str">
        <f t="shared" si="29"/>
        <v xml:space="preserve"> </v>
      </c>
      <c r="K38" s="221" t="str">
        <f t="shared" si="29"/>
        <v xml:space="preserve"> </v>
      </c>
    </row>
    <row r="39" spans="1:12" ht="15.75" thickTop="1" x14ac:dyDescent="0.3">
      <c r="A39" s="497" t="s">
        <v>346</v>
      </c>
      <c r="B39" s="498" t="s">
        <v>346</v>
      </c>
      <c r="C39" s="498" t="s">
        <v>346</v>
      </c>
      <c r="D39" s="498" t="s">
        <v>346</v>
      </c>
      <c r="E39" s="498" t="s">
        <v>346</v>
      </c>
      <c r="F39" s="498" t="s">
        <v>346</v>
      </c>
      <c r="G39" s="498" t="s">
        <v>346</v>
      </c>
      <c r="H39" s="498" t="s">
        <v>346</v>
      </c>
      <c r="I39" s="498" t="s">
        <v>346</v>
      </c>
      <c r="J39" s="498" t="s">
        <v>346</v>
      </c>
      <c r="K39" s="498" t="s">
        <v>346</v>
      </c>
      <c r="L39" s="498" t="s">
        <v>346</v>
      </c>
    </row>
    <row r="40" spans="1:12" s="65" customFormat="1" ht="27" x14ac:dyDescent="0.3">
      <c r="A40" s="11"/>
      <c r="B40" s="203" t="s">
        <v>29</v>
      </c>
      <c r="C40" s="203" t="str">
        <f t="shared" ref="C40:K40" si="30">"Coût annuel estimé      "&amp;C$6</f>
        <v>Coût annuel estimé      TBT1</v>
      </c>
      <c r="D40" s="203" t="str">
        <f t="shared" si="30"/>
        <v>Coût annuel estimé      TBT2</v>
      </c>
      <c r="E40" s="203" t="str">
        <f t="shared" si="30"/>
        <v>Coût annuel estimé      TBT3</v>
      </c>
      <c r="F40" s="203" t="str">
        <f t="shared" si="30"/>
        <v>Coût annuel estimé      TBT4</v>
      </c>
      <c r="G40" s="203" t="str">
        <f t="shared" si="30"/>
        <v>Coût annuel estimé      TBT5</v>
      </c>
      <c r="H40" s="450" t="str">
        <f t="shared" si="30"/>
        <v>Coût annuel estimé      TBT6</v>
      </c>
      <c r="I40" s="450" t="str">
        <f t="shared" si="30"/>
        <v>Coût annuel estimé      TBT7</v>
      </c>
      <c r="J40" s="450" t="str">
        <f t="shared" si="30"/>
        <v>Coût annuel estimé      TBT8</v>
      </c>
      <c r="K40" s="450" t="str">
        <f t="shared" si="30"/>
        <v>Coût annuel estimé      TBT9</v>
      </c>
    </row>
    <row r="41" spans="1:12" s="65" customFormat="1" ht="13.5" x14ac:dyDescent="0.3">
      <c r="A41" s="214" t="s">
        <v>11</v>
      </c>
      <c r="B41" s="137"/>
      <c r="C41" s="187">
        <f>SUM(C42,C46:C47)</f>
        <v>0</v>
      </c>
      <c r="D41" s="187">
        <f t="shared" ref="D41" si="31">SUM(D42,D46:D47)</f>
        <v>0</v>
      </c>
      <c r="E41" s="187">
        <f t="shared" ref="E41" si="32">SUM(E42,E46:E47)</f>
        <v>0</v>
      </c>
      <c r="F41" s="187">
        <f t="shared" ref="F41" si="33">SUM(F42,F46:F47)</f>
        <v>0</v>
      </c>
      <c r="G41" s="187">
        <f t="shared" ref="G41:K41" si="34">SUM(G42,G46:G47)</f>
        <v>0</v>
      </c>
      <c r="H41" s="187">
        <f t="shared" si="34"/>
        <v>0</v>
      </c>
      <c r="I41" s="187">
        <f t="shared" si="34"/>
        <v>0</v>
      </c>
      <c r="J41" s="187">
        <f t="shared" si="34"/>
        <v>0</v>
      </c>
      <c r="K41" s="187">
        <f t="shared" si="34"/>
        <v>0</v>
      </c>
    </row>
    <row r="42" spans="1:12" s="65" customFormat="1" ht="13.5" x14ac:dyDescent="0.3">
      <c r="A42" s="59" t="s">
        <v>12</v>
      </c>
      <c r="B42" s="137"/>
      <c r="C42" s="187">
        <f>C43</f>
        <v>0</v>
      </c>
      <c r="D42" s="187">
        <f t="shared" ref="D42" si="35">D43</f>
        <v>0</v>
      </c>
      <c r="E42" s="187">
        <f t="shared" ref="E42" si="36">E43</f>
        <v>0</v>
      </c>
      <c r="F42" s="187">
        <f t="shared" ref="F42" si="37">F43</f>
        <v>0</v>
      </c>
      <c r="G42" s="187">
        <f t="shared" ref="G42:K42" si="38">G43</f>
        <v>0</v>
      </c>
      <c r="H42" s="187">
        <f t="shared" si="38"/>
        <v>0</v>
      </c>
      <c r="I42" s="187">
        <f t="shared" si="38"/>
        <v>0</v>
      </c>
      <c r="J42" s="187">
        <f t="shared" si="38"/>
        <v>0</v>
      </c>
      <c r="K42" s="187">
        <f t="shared" si="38"/>
        <v>0</v>
      </c>
    </row>
    <row r="43" spans="1:12" s="65" customFormat="1" ht="13.5" x14ac:dyDescent="0.3">
      <c r="A43" s="60" t="s">
        <v>13</v>
      </c>
      <c r="B43" s="137"/>
      <c r="C43" s="187">
        <f>SUM(C44:C45)</f>
        <v>0</v>
      </c>
      <c r="D43" s="187">
        <f t="shared" ref="D43" si="39">SUM(D44:D45)</f>
        <v>0</v>
      </c>
      <c r="E43" s="187">
        <f t="shared" ref="E43" si="40">SUM(E44:E45)</f>
        <v>0</v>
      </c>
      <c r="F43" s="187">
        <f t="shared" ref="F43" si="41">SUM(F44:F45)</f>
        <v>0</v>
      </c>
      <c r="G43" s="187">
        <f t="shared" ref="G43:K43" si="42">SUM(G44:G45)</f>
        <v>0</v>
      </c>
      <c r="H43" s="187">
        <f t="shared" si="42"/>
        <v>0</v>
      </c>
      <c r="I43" s="187">
        <f t="shared" si="42"/>
        <v>0</v>
      </c>
      <c r="J43" s="187">
        <f t="shared" si="42"/>
        <v>0</v>
      </c>
      <c r="K43" s="187">
        <f t="shared" si="42"/>
        <v>0</v>
      </c>
    </row>
    <row r="44" spans="1:12" s="65" customFormat="1" ht="13.5" x14ac:dyDescent="0.3">
      <c r="A44" s="215" t="s">
        <v>202</v>
      </c>
      <c r="B44" s="220">
        <f>'TAB4.2.2'!J$10</f>
        <v>0</v>
      </c>
      <c r="C44" s="187">
        <f>$B44*C$12*12</f>
        <v>0</v>
      </c>
      <c r="D44" s="187">
        <f t="shared" ref="D44:K45" si="43">$B44*D$12*12</f>
        <v>0</v>
      </c>
      <c r="E44" s="187">
        <f t="shared" si="43"/>
        <v>0</v>
      </c>
      <c r="F44" s="187">
        <f t="shared" si="43"/>
        <v>0</v>
      </c>
      <c r="G44" s="187">
        <f t="shared" si="43"/>
        <v>0</v>
      </c>
      <c r="H44" s="187">
        <f t="shared" si="43"/>
        <v>0</v>
      </c>
      <c r="I44" s="187">
        <f t="shared" si="43"/>
        <v>0</v>
      </c>
      <c r="J44" s="187">
        <f t="shared" si="43"/>
        <v>0</v>
      </c>
      <c r="K44" s="187">
        <f t="shared" si="43"/>
        <v>0</v>
      </c>
    </row>
    <row r="45" spans="1:12" s="65" customFormat="1" ht="13.5" x14ac:dyDescent="0.3">
      <c r="A45" s="215" t="s">
        <v>203</v>
      </c>
      <c r="B45" s="220">
        <f>'TAB4.2.2'!J$11</f>
        <v>0</v>
      </c>
      <c r="C45" s="187">
        <f>$B45*C$12*12</f>
        <v>0</v>
      </c>
      <c r="D45" s="187">
        <f t="shared" si="43"/>
        <v>0</v>
      </c>
      <c r="E45" s="187">
        <f t="shared" si="43"/>
        <v>0</v>
      </c>
      <c r="F45" s="187">
        <f t="shared" si="43"/>
        <v>0</v>
      </c>
      <c r="G45" s="187">
        <f t="shared" si="43"/>
        <v>0</v>
      </c>
      <c r="H45" s="187">
        <f t="shared" si="43"/>
        <v>0</v>
      </c>
      <c r="I45" s="187">
        <f t="shared" si="43"/>
        <v>0</v>
      </c>
      <c r="J45" s="187">
        <f t="shared" si="43"/>
        <v>0</v>
      </c>
      <c r="K45" s="187">
        <f t="shared" si="43"/>
        <v>0</v>
      </c>
    </row>
    <row r="46" spans="1:12" s="65" customFormat="1" ht="13.5" x14ac:dyDescent="0.3">
      <c r="A46" s="59" t="s">
        <v>14</v>
      </c>
      <c r="B46" s="187">
        <f>'TAB4.2.2'!J$14</f>
        <v>0</v>
      </c>
      <c r="C46" s="187">
        <f>$B46</f>
        <v>0</v>
      </c>
      <c r="D46" s="187">
        <f t="shared" ref="D46:K46" si="44">$B46</f>
        <v>0</v>
      </c>
      <c r="E46" s="187">
        <f t="shared" si="44"/>
        <v>0</v>
      </c>
      <c r="F46" s="187">
        <f t="shared" si="44"/>
        <v>0</v>
      </c>
      <c r="G46" s="187">
        <f t="shared" si="44"/>
        <v>0</v>
      </c>
      <c r="H46" s="187">
        <f t="shared" si="44"/>
        <v>0</v>
      </c>
      <c r="I46" s="187">
        <f t="shared" si="44"/>
        <v>0</v>
      </c>
      <c r="J46" s="187">
        <f t="shared" si="44"/>
        <v>0</v>
      </c>
      <c r="K46" s="187">
        <f t="shared" si="44"/>
        <v>0</v>
      </c>
    </row>
    <row r="47" spans="1:12" s="65" customFormat="1" ht="13.5" x14ac:dyDescent="0.3">
      <c r="A47" s="59" t="s">
        <v>92</v>
      </c>
      <c r="B47" s="137"/>
      <c r="C47" s="187">
        <f>SUM(C48:C49)</f>
        <v>0</v>
      </c>
      <c r="D47" s="187">
        <f t="shared" ref="D47" si="45">SUM(D48:D49)</f>
        <v>0</v>
      </c>
      <c r="E47" s="187">
        <f t="shared" ref="E47" si="46">SUM(E48:E49)</f>
        <v>0</v>
      </c>
      <c r="F47" s="187">
        <f t="shared" ref="F47" si="47">SUM(F48:F49)</f>
        <v>0</v>
      </c>
      <c r="G47" s="187">
        <f t="shared" ref="G47:K47" si="48">SUM(G48:G49)</f>
        <v>0</v>
      </c>
      <c r="H47" s="187">
        <f t="shared" si="48"/>
        <v>0</v>
      </c>
      <c r="I47" s="187">
        <f t="shared" si="48"/>
        <v>0</v>
      </c>
      <c r="J47" s="187">
        <f t="shared" si="48"/>
        <v>0</v>
      </c>
      <c r="K47" s="187">
        <f t="shared" si="48"/>
        <v>0</v>
      </c>
    </row>
    <row r="48" spans="1:12" s="65" customFormat="1" ht="13.5" x14ac:dyDescent="0.3">
      <c r="A48" s="60" t="s">
        <v>237</v>
      </c>
      <c r="B48" s="220">
        <f>'TAB4.2.2'!J$17</f>
        <v>0</v>
      </c>
      <c r="C48" s="187">
        <f>$B48*C$7</f>
        <v>0</v>
      </c>
      <c r="D48" s="187">
        <f t="shared" ref="D48:K48" si="49">$B48*D$7</f>
        <v>0</v>
      </c>
      <c r="E48" s="187">
        <f t="shared" si="49"/>
        <v>0</v>
      </c>
      <c r="F48" s="187">
        <f t="shared" si="49"/>
        <v>0</v>
      </c>
      <c r="G48" s="187">
        <f t="shared" si="49"/>
        <v>0</v>
      </c>
      <c r="H48" s="187">
        <f t="shared" si="49"/>
        <v>0</v>
      </c>
      <c r="I48" s="187">
        <f t="shared" si="49"/>
        <v>0</v>
      </c>
      <c r="J48" s="187">
        <f t="shared" si="49"/>
        <v>0</v>
      </c>
      <c r="K48" s="187">
        <f t="shared" si="49"/>
        <v>0</v>
      </c>
    </row>
    <row r="49" spans="1:12" s="65" customFormat="1" ht="13.5" x14ac:dyDescent="0.3">
      <c r="A49" s="60" t="s">
        <v>15</v>
      </c>
      <c r="B49" s="220">
        <f>'TAB4.2.2'!J$18</f>
        <v>0</v>
      </c>
      <c r="C49" s="187">
        <f>$B49*C$8</f>
        <v>0</v>
      </c>
      <c r="D49" s="187">
        <f t="shared" ref="D49:K49" si="50">$B49*D$8</f>
        <v>0</v>
      </c>
      <c r="E49" s="187">
        <f t="shared" si="50"/>
        <v>0</v>
      </c>
      <c r="F49" s="187">
        <f t="shared" si="50"/>
        <v>0</v>
      </c>
      <c r="G49" s="187">
        <f t="shared" si="50"/>
        <v>0</v>
      </c>
      <c r="H49" s="187">
        <f t="shared" si="50"/>
        <v>0</v>
      </c>
      <c r="I49" s="187">
        <f t="shared" si="50"/>
        <v>0</v>
      </c>
      <c r="J49" s="187">
        <f t="shared" si="50"/>
        <v>0</v>
      </c>
      <c r="K49" s="187">
        <f t="shared" si="50"/>
        <v>0</v>
      </c>
    </row>
    <row r="50" spans="1:12" s="65" customFormat="1" ht="13.5" x14ac:dyDescent="0.3">
      <c r="A50" s="214" t="s">
        <v>539</v>
      </c>
      <c r="B50" s="220">
        <f>'TAB4.2.2'!J$20</f>
        <v>0</v>
      </c>
      <c r="C50" s="187">
        <f>$B50*C$7</f>
        <v>0</v>
      </c>
      <c r="D50" s="187">
        <f t="shared" ref="D50:K50" si="51">$B50*D$7</f>
        <v>0</v>
      </c>
      <c r="E50" s="187">
        <f t="shared" si="51"/>
        <v>0</v>
      </c>
      <c r="F50" s="187">
        <f t="shared" si="51"/>
        <v>0</v>
      </c>
      <c r="G50" s="187">
        <f t="shared" si="51"/>
        <v>0</v>
      </c>
      <c r="H50" s="187">
        <f t="shared" si="51"/>
        <v>0</v>
      </c>
      <c r="I50" s="187">
        <f t="shared" si="51"/>
        <v>0</v>
      </c>
      <c r="J50" s="187">
        <f t="shared" si="51"/>
        <v>0</v>
      </c>
      <c r="K50" s="187">
        <f t="shared" si="51"/>
        <v>0</v>
      </c>
    </row>
    <row r="51" spans="1:12" s="65" customFormat="1" ht="13.5" x14ac:dyDescent="0.3">
      <c r="A51" s="214" t="s">
        <v>89</v>
      </c>
      <c r="B51" s="220"/>
      <c r="C51" s="187">
        <f>SUM(C52:C54)</f>
        <v>0</v>
      </c>
      <c r="D51" s="187">
        <f t="shared" ref="D51" si="52">SUM(D52:D54)</f>
        <v>0</v>
      </c>
      <c r="E51" s="187">
        <f t="shared" ref="E51" si="53">SUM(E52:E54)</f>
        <v>0</v>
      </c>
      <c r="F51" s="187">
        <f t="shared" ref="F51" si="54">SUM(F52:F54)</f>
        <v>0</v>
      </c>
      <c r="G51" s="187">
        <f t="shared" ref="G51:K51" si="55">SUM(G52:G54)</f>
        <v>0</v>
      </c>
      <c r="H51" s="187">
        <f t="shared" si="55"/>
        <v>0</v>
      </c>
      <c r="I51" s="187">
        <f t="shared" si="55"/>
        <v>0</v>
      </c>
      <c r="J51" s="187">
        <f t="shared" si="55"/>
        <v>0</v>
      </c>
      <c r="K51" s="187">
        <f t="shared" si="55"/>
        <v>0</v>
      </c>
    </row>
    <row r="52" spans="1:12" s="65" customFormat="1" ht="13.5" x14ac:dyDescent="0.3">
      <c r="A52" s="59" t="s">
        <v>4</v>
      </c>
      <c r="B52" s="220">
        <f>'TAB4.2.2'!J$22</f>
        <v>0</v>
      </c>
      <c r="C52" s="187">
        <f>$B52*C$7</f>
        <v>0</v>
      </c>
      <c r="D52" s="187">
        <f t="shared" ref="D52:K55" si="56">$B52*D$7</f>
        <v>0</v>
      </c>
      <c r="E52" s="187">
        <f t="shared" si="56"/>
        <v>0</v>
      </c>
      <c r="F52" s="187">
        <f t="shared" si="56"/>
        <v>0</v>
      </c>
      <c r="G52" s="187">
        <f t="shared" si="56"/>
        <v>0</v>
      </c>
      <c r="H52" s="187">
        <f t="shared" si="56"/>
        <v>0</v>
      </c>
      <c r="I52" s="187">
        <f t="shared" si="56"/>
        <v>0</v>
      </c>
      <c r="J52" s="187">
        <f t="shared" si="56"/>
        <v>0</v>
      </c>
      <c r="K52" s="187">
        <f t="shared" si="56"/>
        <v>0</v>
      </c>
    </row>
    <row r="53" spans="1:12" s="65" customFormat="1" ht="13.5" x14ac:dyDescent="0.3">
      <c r="A53" s="59" t="s">
        <v>104</v>
      </c>
      <c r="B53" s="220">
        <f>'TAB4.2.2'!J$23</f>
        <v>0</v>
      </c>
      <c r="C53" s="187">
        <f>$B53*C$7</f>
        <v>0</v>
      </c>
      <c r="D53" s="187">
        <f t="shared" si="56"/>
        <v>0</v>
      </c>
      <c r="E53" s="187">
        <f t="shared" si="56"/>
        <v>0</v>
      </c>
      <c r="F53" s="187">
        <f t="shared" si="56"/>
        <v>0</v>
      </c>
      <c r="G53" s="187">
        <f t="shared" si="56"/>
        <v>0</v>
      </c>
      <c r="H53" s="187">
        <f t="shared" si="56"/>
        <v>0</v>
      </c>
      <c r="I53" s="187">
        <f t="shared" si="56"/>
        <v>0</v>
      </c>
      <c r="J53" s="187">
        <f t="shared" si="56"/>
        <v>0</v>
      </c>
      <c r="K53" s="187">
        <f t="shared" si="56"/>
        <v>0</v>
      </c>
    </row>
    <row r="54" spans="1:12" s="4" customFormat="1" ht="13.5" x14ac:dyDescent="0.3">
      <c r="A54" s="59" t="s">
        <v>106</v>
      </c>
      <c r="B54" s="220">
        <f>'TAB4.2.2'!J$24</f>
        <v>0</v>
      </c>
      <c r="C54" s="187">
        <f>$B54*C$7</f>
        <v>0</v>
      </c>
      <c r="D54" s="187">
        <f t="shared" si="56"/>
        <v>0</v>
      </c>
      <c r="E54" s="187">
        <f t="shared" si="56"/>
        <v>0</v>
      </c>
      <c r="F54" s="187">
        <f t="shared" si="56"/>
        <v>0</v>
      </c>
      <c r="G54" s="187">
        <f t="shared" si="56"/>
        <v>0</v>
      </c>
      <c r="H54" s="187">
        <f t="shared" si="56"/>
        <v>0</v>
      </c>
      <c r="I54" s="187">
        <f t="shared" si="56"/>
        <v>0</v>
      </c>
      <c r="J54" s="187">
        <f t="shared" si="56"/>
        <v>0</v>
      </c>
      <c r="K54" s="187">
        <f t="shared" si="56"/>
        <v>0</v>
      </c>
    </row>
    <row r="55" spans="1:12" s="65" customFormat="1" ht="13.5" x14ac:dyDescent="0.3">
      <c r="A55" s="214" t="s">
        <v>90</v>
      </c>
      <c r="B55" s="220">
        <f>'TAB4.2.2'!J$25</f>
        <v>0</v>
      </c>
      <c r="C55" s="187">
        <f>$B55*C$7</f>
        <v>0</v>
      </c>
      <c r="D55" s="187">
        <f t="shared" si="56"/>
        <v>0</v>
      </c>
      <c r="E55" s="187">
        <f t="shared" si="56"/>
        <v>0</v>
      </c>
      <c r="F55" s="187">
        <f t="shared" si="56"/>
        <v>0</v>
      </c>
      <c r="G55" s="187">
        <f t="shared" si="56"/>
        <v>0</v>
      </c>
      <c r="H55" s="187">
        <f t="shared" si="56"/>
        <v>0</v>
      </c>
      <c r="I55" s="187">
        <f t="shared" si="56"/>
        <v>0</v>
      </c>
      <c r="J55" s="187">
        <f t="shared" si="56"/>
        <v>0</v>
      </c>
      <c r="K55" s="187">
        <f t="shared" si="56"/>
        <v>0</v>
      </c>
    </row>
    <row r="56" spans="1:12" s="65" customFormat="1" ht="13.5" x14ac:dyDescent="0.3">
      <c r="A56" s="214" t="s">
        <v>91</v>
      </c>
      <c r="B56" s="220">
        <f>'TAB4.2.2'!J$26</f>
        <v>0</v>
      </c>
      <c r="C56" s="187">
        <f>$B56*C$13</f>
        <v>0</v>
      </c>
      <c r="D56" s="187">
        <f t="shared" ref="D56:K56" si="57">$B56*D$13</f>
        <v>0</v>
      </c>
      <c r="E56" s="187">
        <f t="shared" si="57"/>
        <v>0</v>
      </c>
      <c r="F56" s="187">
        <f t="shared" si="57"/>
        <v>0</v>
      </c>
      <c r="G56" s="187">
        <f t="shared" si="57"/>
        <v>0</v>
      </c>
      <c r="H56" s="187">
        <f t="shared" si="57"/>
        <v>0</v>
      </c>
      <c r="I56" s="187">
        <f t="shared" si="57"/>
        <v>0</v>
      </c>
      <c r="J56" s="187">
        <f t="shared" si="57"/>
        <v>0</v>
      </c>
      <c r="K56" s="187">
        <f t="shared" si="57"/>
        <v>0</v>
      </c>
    </row>
    <row r="57" spans="1:12" s="65" customFormat="1" x14ac:dyDescent="0.3">
      <c r="A57" s="249" t="s">
        <v>467</v>
      </c>
      <c r="B57" s="213"/>
      <c r="C57" s="183">
        <f>SUM(C41,C50:C51,C55:C56)</f>
        <v>0</v>
      </c>
      <c r="D57" s="183">
        <f t="shared" ref="D57:G57" si="58">SUM(D41,D50:D51,D55:D56)</f>
        <v>0</v>
      </c>
      <c r="E57" s="183">
        <f t="shared" si="58"/>
        <v>0</v>
      </c>
      <c r="F57" s="183">
        <f t="shared" si="58"/>
        <v>0</v>
      </c>
      <c r="G57" s="183">
        <f t="shared" si="58"/>
        <v>0</v>
      </c>
      <c r="H57" s="183">
        <f t="shared" ref="H57:K57" si="59">SUM(H41,H50:H51,H55:H56)</f>
        <v>0</v>
      </c>
      <c r="I57" s="183">
        <f t="shared" si="59"/>
        <v>0</v>
      </c>
      <c r="J57" s="183">
        <f t="shared" si="59"/>
        <v>0</v>
      </c>
      <c r="K57" s="183">
        <f t="shared" si="59"/>
        <v>0</v>
      </c>
    </row>
    <row r="58" spans="1:12" s="65" customFormat="1" x14ac:dyDescent="0.3">
      <c r="A58" s="262" t="s">
        <v>239</v>
      </c>
      <c r="B58" s="1"/>
      <c r="C58" s="234">
        <v>1</v>
      </c>
      <c r="D58" s="234">
        <v>1</v>
      </c>
      <c r="E58" s="234">
        <v>1</v>
      </c>
      <c r="F58" s="234">
        <v>1</v>
      </c>
      <c r="G58" s="234">
        <v>1</v>
      </c>
      <c r="H58" s="234">
        <v>1</v>
      </c>
      <c r="I58" s="234">
        <v>1</v>
      </c>
      <c r="J58" s="234">
        <v>1</v>
      </c>
      <c r="K58" s="234">
        <v>1</v>
      </c>
    </row>
    <row r="59" spans="1:12" s="65" customFormat="1" x14ac:dyDescent="0.3">
      <c r="A59" s="214" t="s">
        <v>466</v>
      </c>
      <c r="B59" s="1"/>
      <c r="C59" s="441">
        <f t="shared" ref="C59:G59" si="60">SUM(C43*C58,C46:C47)</f>
        <v>0</v>
      </c>
      <c r="D59" s="441">
        <f t="shared" si="60"/>
        <v>0</v>
      </c>
      <c r="E59" s="441">
        <f t="shared" si="60"/>
        <v>0</v>
      </c>
      <c r="F59" s="441">
        <f t="shared" si="60"/>
        <v>0</v>
      </c>
      <c r="G59" s="441">
        <f t="shared" si="60"/>
        <v>0</v>
      </c>
      <c r="H59" s="441">
        <f t="shared" ref="H59:K59" si="61">SUM(H43*H58,H46:H47)</f>
        <v>0</v>
      </c>
      <c r="I59" s="441">
        <f t="shared" si="61"/>
        <v>0</v>
      </c>
      <c r="J59" s="441">
        <f t="shared" si="61"/>
        <v>0</v>
      </c>
      <c r="K59" s="441">
        <f t="shared" si="61"/>
        <v>0</v>
      </c>
    </row>
    <row r="60" spans="1:12" s="65" customFormat="1" x14ac:dyDescent="0.3">
      <c r="A60" s="212" t="s">
        <v>19</v>
      </c>
      <c r="B60" s="213"/>
      <c r="C60" s="183">
        <f>+SUM(C46:C47,C50:C51,C55:C56)+C42*C58</f>
        <v>0</v>
      </c>
      <c r="D60" s="183">
        <f>+SUM(D46:D47,D50:D51,D55:D56)+D42*D58</f>
        <v>0</v>
      </c>
      <c r="E60" s="183">
        <f>+SUM(E46:E47,E50:E51,E55:E56)+E42*E58</f>
        <v>0</v>
      </c>
      <c r="F60" s="183">
        <f>+SUM(F46:F47,F50:F51,F55:F56)+F42*F58</f>
        <v>0</v>
      </c>
      <c r="G60" s="183">
        <f>+SUM(G46:G47,G50:G51,G55:G56)+G42*G58</f>
        <v>0</v>
      </c>
      <c r="H60" s="183">
        <f t="shared" ref="H60:K60" si="62">+SUM(H46:H47,H50:H51,H55:H56)+H42*H58</f>
        <v>0</v>
      </c>
      <c r="I60" s="183">
        <f t="shared" si="62"/>
        <v>0</v>
      </c>
      <c r="J60" s="183">
        <f t="shared" si="62"/>
        <v>0</v>
      </c>
      <c r="K60" s="183">
        <f t="shared" si="62"/>
        <v>0</v>
      </c>
    </row>
    <row r="61" spans="1:12" s="65" customFormat="1" ht="13.5" x14ac:dyDescent="0.3">
      <c r="A61" s="25" t="s">
        <v>465</v>
      </c>
      <c r="B61" s="7"/>
      <c r="C61" s="219">
        <f>C34</f>
        <v>0</v>
      </c>
      <c r="D61" s="219">
        <f>D34</f>
        <v>0</v>
      </c>
      <c r="E61" s="219">
        <f>E34</f>
        <v>0</v>
      </c>
      <c r="F61" s="219">
        <f>F34</f>
        <v>0</v>
      </c>
      <c r="G61" s="219">
        <f>G34</f>
        <v>0</v>
      </c>
      <c r="H61" s="219">
        <f t="shared" ref="H61:K61" si="63">H34</f>
        <v>0</v>
      </c>
      <c r="I61" s="219">
        <f t="shared" si="63"/>
        <v>0</v>
      </c>
      <c r="J61" s="219">
        <f t="shared" si="63"/>
        <v>0</v>
      </c>
      <c r="K61" s="219">
        <f t="shared" si="63"/>
        <v>0</v>
      </c>
    </row>
    <row r="62" spans="1:12" s="65" customFormat="1" ht="13.5" x14ac:dyDescent="0.3">
      <c r="A62" s="190" t="s">
        <v>358</v>
      </c>
      <c r="B62" s="191"/>
      <c r="C62" s="192">
        <f>C60-C61</f>
        <v>0</v>
      </c>
      <c r="D62" s="192">
        <f t="shared" ref="D62:G62" si="64">D60-D61</f>
        <v>0</v>
      </c>
      <c r="E62" s="192">
        <f t="shared" si="64"/>
        <v>0</v>
      </c>
      <c r="F62" s="192">
        <f t="shared" si="64"/>
        <v>0</v>
      </c>
      <c r="G62" s="192">
        <f t="shared" si="64"/>
        <v>0</v>
      </c>
      <c r="H62" s="192">
        <f t="shared" ref="H62:K62" si="65">H60-H61</f>
        <v>0</v>
      </c>
      <c r="I62" s="192">
        <f t="shared" si="65"/>
        <v>0</v>
      </c>
      <c r="J62" s="192">
        <f t="shared" si="65"/>
        <v>0</v>
      </c>
      <c r="K62" s="192">
        <f t="shared" si="65"/>
        <v>0</v>
      </c>
    </row>
    <row r="63" spans="1:12" s="65" customFormat="1" ht="14.25" thickBot="1" x14ac:dyDescent="0.35">
      <c r="A63" s="141" t="s">
        <v>359</v>
      </c>
      <c r="B63" s="142"/>
      <c r="C63" s="221" t="str">
        <f>IFERROR((C62/C61)," ")</f>
        <v xml:space="preserve"> </v>
      </c>
      <c r="D63" s="221" t="str">
        <f t="shared" ref="D63:G63" si="66">IFERROR((D62/D61)," ")</f>
        <v xml:space="preserve"> </v>
      </c>
      <c r="E63" s="221" t="str">
        <f t="shared" si="66"/>
        <v xml:space="preserve"> </v>
      </c>
      <c r="F63" s="221" t="str">
        <f t="shared" si="66"/>
        <v xml:space="preserve"> </v>
      </c>
      <c r="G63" s="221" t="str">
        <f t="shared" si="66"/>
        <v xml:space="preserve"> </v>
      </c>
      <c r="H63" s="221" t="str">
        <f t="shared" ref="H63:K63" si="67">IFERROR((H62/H61)," ")</f>
        <v xml:space="preserve"> </v>
      </c>
      <c r="I63" s="221" t="str">
        <f t="shared" si="67"/>
        <v xml:space="preserve"> </v>
      </c>
      <c r="J63" s="221" t="str">
        <f t="shared" si="67"/>
        <v xml:space="preserve"> </v>
      </c>
      <c r="K63" s="221" t="str">
        <f t="shared" si="67"/>
        <v xml:space="preserve"> </v>
      </c>
    </row>
    <row r="64" spans="1:12" s="65" customFormat="1" ht="15.75" thickTop="1" x14ac:dyDescent="0.3">
      <c r="A64" s="497" t="s">
        <v>347</v>
      </c>
      <c r="B64" s="498" t="s">
        <v>347</v>
      </c>
      <c r="C64" s="498" t="s">
        <v>347</v>
      </c>
      <c r="D64" s="498" t="s">
        <v>347</v>
      </c>
      <c r="E64" s="498" t="s">
        <v>347</v>
      </c>
      <c r="F64" s="498" t="s">
        <v>347</v>
      </c>
      <c r="G64" s="498" t="s">
        <v>347</v>
      </c>
      <c r="H64" s="498" t="s">
        <v>347</v>
      </c>
      <c r="I64" s="498" t="s">
        <v>347</v>
      </c>
      <c r="J64" s="498" t="s">
        <v>347</v>
      </c>
      <c r="K64" s="498" t="s">
        <v>347</v>
      </c>
      <c r="L64" s="498" t="s">
        <v>347</v>
      </c>
    </row>
    <row r="65" spans="1:11" s="65" customFormat="1" ht="27" x14ac:dyDescent="0.3">
      <c r="A65" s="11"/>
      <c r="B65" s="203" t="s">
        <v>29</v>
      </c>
      <c r="C65" s="203" t="str">
        <f t="shared" ref="C65:K65" si="68">"Coût annuel estimé      "&amp;C$6</f>
        <v>Coût annuel estimé      TBT1</v>
      </c>
      <c r="D65" s="203" t="str">
        <f t="shared" si="68"/>
        <v>Coût annuel estimé      TBT2</v>
      </c>
      <c r="E65" s="203" t="str">
        <f t="shared" si="68"/>
        <v>Coût annuel estimé      TBT3</v>
      </c>
      <c r="F65" s="203" t="str">
        <f t="shared" si="68"/>
        <v>Coût annuel estimé      TBT4</v>
      </c>
      <c r="G65" s="203" t="str">
        <f t="shared" si="68"/>
        <v>Coût annuel estimé      TBT5</v>
      </c>
      <c r="H65" s="450" t="str">
        <f t="shared" si="68"/>
        <v>Coût annuel estimé      TBT6</v>
      </c>
      <c r="I65" s="450" t="str">
        <f t="shared" si="68"/>
        <v>Coût annuel estimé      TBT7</v>
      </c>
      <c r="J65" s="450" t="str">
        <f t="shared" si="68"/>
        <v>Coût annuel estimé      TBT8</v>
      </c>
      <c r="K65" s="450" t="str">
        <f t="shared" si="68"/>
        <v>Coût annuel estimé      TBT9</v>
      </c>
    </row>
    <row r="66" spans="1:11" s="65" customFormat="1" ht="13.5" x14ac:dyDescent="0.3">
      <c r="A66" s="214" t="s">
        <v>11</v>
      </c>
      <c r="B66" s="137"/>
      <c r="C66" s="187">
        <f>SUM(C67,C71:C72)</f>
        <v>0</v>
      </c>
      <c r="D66" s="187">
        <f t="shared" ref="D66" si="69">SUM(D67,D71:D72)</f>
        <v>0</v>
      </c>
      <c r="E66" s="187">
        <f t="shared" ref="E66" si="70">SUM(E67,E71:E72)</f>
        <v>0</v>
      </c>
      <c r="F66" s="187">
        <f t="shared" ref="F66" si="71">SUM(F67,F71:F72)</f>
        <v>0</v>
      </c>
      <c r="G66" s="187">
        <f t="shared" ref="G66:K66" si="72">SUM(G67,G71:G72)</f>
        <v>0</v>
      </c>
      <c r="H66" s="187">
        <f t="shared" si="72"/>
        <v>0</v>
      </c>
      <c r="I66" s="187">
        <f t="shared" si="72"/>
        <v>0</v>
      </c>
      <c r="J66" s="187">
        <f t="shared" si="72"/>
        <v>0</v>
      </c>
      <c r="K66" s="187">
        <f t="shared" si="72"/>
        <v>0</v>
      </c>
    </row>
    <row r="67" spans="1:11" s="65" customFormat="1" ht="13.5" x14ac:dyDescent="0.3">
      <c r="A67" s="59" t="s">
        <v>12</v>
      </c>
      <c r="B67" s="137"/>
      <c r="C67" s="187">
        <f>C68</f>
        <v>0</v>
      </c>
      <c r="D67" s="187">
        <f t="shared" ref="D67" si="73">D68</f>
        <v>0</v>
      </c>
      <c r="E67" s="187">
        <f t="shared" ref="E67" si="74">E68</f>
        <v>0</v>
      </c>
      <c r="F67" s="187">
        <f t="shared" ref="F67" si="75">F68</f>
        <v>0</v>
      </c>
      <c r="G67" s="187">
        <f t="shared" ref="G67:K67" si="76">G68</f>
        <v>0</v>
      </c>
      <c r="H67" s="187">
        <f t="shared" si="76"/>
        <v>0</v>
      </c>
      <c r="I67" s="187">
        <f t="shared" si="76"/>
        <v>0</v>
      </c>
      <c r="J67" s="187">
        <f t="shared" si="76"/>
        <v>0</v>
      </c>
      <c r="K67" s="187">
        <f t="shared" si="76"/>
        <v>0</v>
      </c>
    </row>
    <row r="68" spans="1:11" s="65" customFormat="1" ht="13.5" x14ac:dyDescent="0.3">
      <c r="A68" s="60" t="s">
        <v>13</v>
      </c>
      <c r="B68" s="137"/>
      <c r="C68" s="187">
        <f>SUM(C69:C70)</f>
        <v>0</v>
      </c>
      <c r="D68" s="187">
        <f t="shared" ref="D68" si="77">SUM(D69:D70)</f>
        <v>0</v>
      </c>
      <c r="E68" s="187">
        <f t="shared" ref="E68" si="78">SUM(E69:E70)</f>
        <v>0</v>
      </c>
      <c r="F68" s="187">
        <f t="shared" ref="F68" si="79">SUM(F69:F70)</f>
        <v>0</v>
      </c>
      <c r="G68" s="187">
        <f t="shared" ref="G68:K68" si="80">SUM(G69:G70)</f>
        <v>0</v>
      </c>
      <c r="H68" s="187">
        <f t="shared" si="80"/>
        <v>0</v>
      </c>
      <c r="I68" s="187">
        <f t="shared" si="80"/>
        <v>0</v>
      </c>
      <c r="J68" s="187">
        <f t="shared" si="80"/>
        <v>0</v>
      </c>
      <c r="K68" s="187">
        <f t="shared" si="80"/>
        <v>0</v>
      </c>
    </row>
    <row r="69" spans="1:11" s="65" customFormat="1" ht="13.5" x14ac:dyDescent="0.3">
      <c r="A69" s="215" t="s">
        <v>202</v>
      </c>
      <c r="B69" s="220">
        <f>'TAB4.3.2'!J$10</f>
        <v>0</v>
      </c>
      <c r="C69" s="187">
        <f>$B69*C$12*12</f>
        <v>0</v>
      </c>
      <c r="D69" s="187">
        <f t="shared" ref="D69:K70" si="81">$B69*D$12*12</f>
        <v>0</v>
      </c>
      <c r="E69" s="187">
        <f t="shared" si="81"/>
        <v>0</v>
      </c>
      <c r="F69" s="187">
        <f t="shared" si="81"/>
        <v>0</v>
      </c>
      <c r="G69" s="187">
        <f t="shared" si="81"/>
        <v>0</v>
      </c>
      <c r="H69" s="187">
        <f t="shared" si="81"/>
        <v>0</v>
      </c>
      <c r="I69" s="187">
        <f t="shared" si="81"/>
        <v>0</v>
      </c>
      <c r="J69" s="187">
        <f t="shared" si="81"/>
        <v>0</v>
      </c>
      <c r="K69" s="187">
        <f t="shared" si="81"/>
        <v>0</v>
      </c>
    </row>
    <row r="70" spans="1:11" s="65" customFormat="1" ht="13.5" x14ac:dyDescent="0.3">
      <c r="A70" s="215" t="s">
        <v>203</v>
      </c>
      <c r="B70" s="220">
        <f>'TAB4.3.2'!J$11</f>
        <v>0</v>
      </c>
      <c r="C70" s="187">
        <f>$B70*C$12*12</f>
        <v>0</v>
      </c>
      <c r="D70" s="187">
        <f t="shared" si="81"/>
        <v>0</v>
      </c>
      <c r="E70" s="187">
        <f t="shared" si="81"/>
        <v>0</v>
      </c>
      <c r="F70" s="187">
        <f t="shared" si="81"/>
        <v>0</v>
      </c>
      <c r="G70" s="187">
        <f t="shared" si="81"/>
        <v>0</v>
      </c>
      <c r="H70" s="187">
        <f t="shared" si="81"/>
        <v>0</v>
      </c>
      <c r="I70" s="187">
        <f t="shared" si="81"/>
        <v>0</v>
      </c>
      <c r="J70" s="187">
        <f t="shared" si="81"/>
        <v>0</v>
      </c>
      <c r="K70" s="187">
        <f t="shared" si="81"/>
        <v>0</v>
      </c>
    </row>
    <row r="71" spans="1:11" s="65" customFormat="1" ht="13.5" x14ac:dyDescent="0.3">
      <c r="A71" s="59" t="s">
        <v>14</v>
      </c>
      <c r="B71" s="187">
        <f>'TAB4.3.2'!J$14</f>
        <v>0</v>
      </c>
      <c r="C71" s="187">
        <f>$B71</f>
        <v>0</v>
      </c>
      <c r="D71" s="187">
        <f t="shared" ref="D71:K71" si="82">$B71</f>
        <v>0</v>
      </c>
      <c r="E71" s="187">
        <f t="shared" si="82"/>
        <v>0</v>
      </c>
      <c r="F71" s="187">
        <f t="shared" si="82"/>
        <v>0</v>
      </c>
      <c r="G71" s="187">
        <f t="shared" si="82"/>
        <v>0</v>
      </c>
      <c r="H71" s="187">
        <f t="shared" si="82"/>
        <v>0</v>
      </c>
      <c r="I71" s="187">
        <f t="shared" si="82"/>
        <v>0</v>
      </c>
      <c r="J71" s="187">
        <f t="shared" si="82"/>
        <v>0</v>
      </c>
      <c r="K71" s="187">
        <f t="shared" si="82"/>
        <v>0</v>
      </c>
    </row>
    <row r="72" spans="1:11" s="65" customFormat="1" ht="13.5" x14ac:dyDescent="0.3">
      <c r="A72" s="59" t="s">
        <v>92</v>
      </c>
      <c r="B72" s="137"/>
      <c r="C72" s="187">
        <f>SUM(C73:C74)</f>
        <v>0</v>
      </c>
      <c r="D72" s="187">
        <f t="shared" ref="D72" si="83">SUM(D73:D74)</f>
        <v>0</v>
      </c>
      <c r="E72" s="187">
        <f t="shared" ref="E72" si="84">SUM(E73:E74)</f>
        <v>0</v>
      </c>
      <c r="F72" s="187">
        <f t="shared" ref="F72" si="85">SUM(F73:F74)</f>
        <v>0</v>
      </c>
      <c r="G72" s="187">
        <f t="shared" ref="G72:K72" si="86">SUM(G73:G74)</f>
        <v>0</v>
      </c>
      <c r="H72" s="187">
        <f t="shared" si="86"/>
        <v>0</v>
      </c>
      <c r="I72" s="187">
        <f t="shared" si="86"/>
        <v>0</v>
      </c>
      <c r="J72" s="187">
        <f t="shared" si="86"/>
        <v>0</v>
      </c>
      <c r="K72" s="187">
        <f t="shared" si="86"/>
        <v>0</v>
      </c>
    </row>
    <row r="73" spans="1:11" s="65" customFormat="1" ht="13.5" x14ac:dyDescent="0.3">
      <c r="A73" s="60" t="s">
        <v>237</v>
      </c>
      <c r="B73" s="220">
        <f>'TAB4.3.2'!J$17</f>
        <v>0</v>
      </c>
      <c r="C73" s="187">
        <f>$B73*C$7</f>
        <v>0</v>
      </c>
      <c r="D73" s="187">
        <f t="shared" ref="D73:K73" si="87">$B73*D$7</f>
        <v>0</v>
      </c>
      <c r="E73" s="187">
        <f t="shared" si="87"/>
        <v>0</v>
      </c>
      <c r="F73" s="187">
        <f t="shared" si="87"/>
        <v>0</v>
      </c>
      <c r="G73" s="187">
        <f t="shared" si="87"/>
        <v>0</v>
      </c>
      <c r="H73" s="187">
        <f t="shared" si="87"/>
        <v>0</v>
      </c>
      <c r="I73" s="187">
        <f t="shared" si="87"/>
        <v>0</v>
      </c>
      <c r="J73" s="187">
        <f t="shared" si="87"/>
        <v>0</v>
      </c>
      <c r="K73" s="187">
        <f t="shared" si="87"/>
        <v>0</v>
      </c>
    </row>
    <row r="74" spans="1:11" s="65" customFormat="1" ht="13.5" x14ac:dyDescent="0.3">
      <c r="A74" s="60" t="s">
        <v>15</v>
      </c>
      <c r="B74" s="220">
        <f>'TAB4.3.2'!J$18</f>
        <v>0</v>
      </c>
      <c r="C74" s="187">
        <f>$B74*C$8</f>
        <v>0</v>
      </c>
      <c r="D74" s="187">
        <f t="shared" ref="D74:K74" si="88">$B74*D$8</f>
        <v>0</v>
      </c>
      <c r="E74" s="187">
        <f t="shared" si="88"/>
        <v>0</v>
      </c>
      <c r="F74" s="187">
        <f t="shared" si="88"/>
        <v>0</v>
      </c>
      <c r="G74" s="187">
        <f t="shared" si="88"/>
        <v>0</v>
      </c>
      <c r="H74" s="187">
        <f t="shared" si="88"/>
        <v>0</v>
      </c>
      <c r="I74" s="187">
        <f t="shared" si="88"/>
        <v>0</v>
      </c>
      <c r="J74" s="187">
        <f t="shared" si="88"/>
        <v>0</v>
      </c>
      <c r="K74" s="187">
        <f t="shared" si="88"/>
        <v>0</v>
      </c>
    </row>
    <row r="75" spans="1:11" s="65" customFormat="1" ht="13.5" x14ac:dyDescent="0.3">
      <c r="A75" s="214" t="s">
        <v>539</v>
      </c>
      <c r="B75" s="220">
        <f>'TAB4.3.2'!J$20</f>
        <v>0</v>
      </c>
      <c r="C75" s="187">
        <f>$B75*C$7</f>
        <v>0</v>
      </c>
      <c r="D75" s="187">
        <f t="shared" ref="D75:K75" si="89">$B75*D$7</f>
        <v>0</v>
      </c>
      <c r="E75" s="187">
        <f t="shared" si="89"/>
        <v>0</v>
      </c>
      <c r="F75" s="187">
        <f t="shared" si="89"/>
        <v>0</v>
      </c>
      <c r="G75" s="187">
        <f t="shared" si="89"/>
        <v>0</v>
      </c>
      <c r="H75" s="187">
        <f t="shared" si="89"/>
        <v>0</v>
      </c>
      <c r="I75" s="187">
        <f t="shared" si="89"/>
        <v>0</v>
      </c>
      <c r="J75" s="187">
        <f t="shared" si="89"/>
        <v>0</v>
      </c>
      <c r="K75" s="187">
        <f t="shared" si="89"/>
        <v>0</v>
      </c>
    </row>
    <row r="76" spans="1:11" s="4" customFormat="1" ht="13.5" x14ac:dyDescent="0.3">
      <c r="A76" s="214" t="s">
        <v>89</v>
      </c>
      <c r="B76" s="220"/>
      <c r="C76" s="187">
        <f>SUM(C77:C79)</f>
        <v>0</v>
      </c>
      <c r="D76" s="187">
        <f t="shared" ref="D76" si="90">SUM(D77:D79)</f>
        <v>0</v>
      </c>
      <c r="E76" s="187">
        <f t="shared" ref="E76" si="91">SUM(E77:E79)</f>
        <v>0</v>
      </c>
      <c r="F76" s="187">
        <f t="shared" ref="F76" si="92">SUM(F77:F79)</f>
        <v>0</v>
      </c>
      <c r="G76" s="187">
        <f t="shared" ref="G76:K76" si="93">SUM(G77:G79)</f>
        <v>0</v>
      </c>
      <c r="H76" s="187">
        <f t="shared" si="93"/>
        <v>0</v>
      </c>
      <c r="I76" s="187">
        <f t="shared" si="93"/>
        <v>0</v>
      </c>
      <c r="J76" s="187">
        <f t="shared" si="93"/>
        <v>0</v>
      </c>
      <c r="K76" s="187">
        <f t="shared" si="93"/>
        <v>0</v>
      </c>
    </row>
    <row r="77" spans="1:11" s="65" customFormat="1" ht="13.5" x14ac:dyDescent="0.3">
      <c r="A77" s="59" t="s">
        <v>4</v>
      </c>
      <c r="B77" s="220">
        <f>'TAB4.3.2'!J$22</f>
        <v>0</v>
      </c>
      <c r="C77" s="187">
        <f>$B77*C$7</f>
        <v>0</v>
      </c>
      <c r="D77" s="187">
        <f t="shared" ref="D77:K80" si="94">$B77*D$7</f>
        <v>0</v>
      </c>
      <c r="E77" s="187">
        <f t="shared" si="94"/>
        <v>0</v>
      </c>
      <c r="F77" s="187">
        <f t="shared" si="94"/>
        <v>0</v>
      </c>
      <c r="G77" s="187">
        <f t="shared" si="94"/>
        <v>0</v>
      </c>
      <c r="H77" s="187">
        <f t="shared" si="94"/>
        <v>0</v>
      </c>
      <c r="I77" s="187">
        <f t="shared" si="94"/>
        <v>0</v>
      </c>
      <c r="J77" s="187">
        <f t="shared" si="94"/>
        <v>0</v>
      </c>
      <c r="K77" s="187">
        <f t="shared" si="94"/>
        <v>0</v>
      </c>
    </row>
    <row r="78" spans="1:11" s="65" customFormat="1" ht="13.5" x14ac:dyDescent="0.3">
      <c r="A78" s="59" t="s">
        <v>104</v>
      </c>
      <c r="B78" s="220">
        <f>'TAB4.3.2'!J$23</f>
        <v>0</v>
      </c>
      <c r="C78" s="187">
        <f>$B78*C$7</f>
        <v>0</v>
      </c>
      <c r="D78" s="187">
        <f t="shared" si="94"/>
        <v>0</v>
      </c>
      <c r="E78" s="187">
        <f t="shared" si="94"/>
        <v>0</v>
      </c>
      <c r="F78" s="187">
        <f t="shared" si="94"/>
        <v>0</v>
      </c>
      <c r="G78" s="187">
        <f t="shared" si="94"/>
        <v>0</v>
      </c>
      <c r="H78" s="187">
        <f t="shared" si="94"/>
        <v>0</v>
      </c>
      <c r="I78" s="187">
        <f t="shared" si="94"/>
        <v>0</v>
      </c>
      <c r="J78" s="187">
        <f t="shared" si="94"/>
        <v>0</v>
      </c>
      <c r="K78" s="187">
        <f t="shared" si="94"/>
        <v>0</v>
      </c>
    </row>
    <row r="79" spans="1:11" s="65" customFormat="1" ht="13.5" x14ac:dyDescent="0.3">
      <c r="A79" s="59" t="s">
        <v>106</v>
      </c>
      <c r="B79" s="220">
        <f>'TAB4.3.2'!J$24</f>
        <v>0</v>
      </c>
      <c r="C79" s="187">
        <f>$B79*C$7</f>
        <v>0</v>
      </c>
      <c r="D79" s="187">
        <f t="shared" si="94"/>
        <v>0</v>
      </c>
      <c r="E79" s="187">
        <f t="shared" si="94"/>
        <v>0</v>
      </c>
      <c r="F79" s="187">
        <f t="shared" si="94"/>
        <v>0</v>
      </c>
      <c r="G79" s="187">
        <f t="shared" si="94"/>
        <v>0</v>
      </c>
      <c r="H79" s="187">
        <f t="shared" si="94"/>
        <v>0</v>
      </c>
      <c r="I79" s="187">
        <f t="shared" si="94"/>
        <v>0</v>
      </c>
      <c r="J79" s="187">
        <f t="shared" si="94"/>
        <v>0</v>
      </c>
      <c r="K79" s="187">
        <f t="shared" si="94"/>
        <v>0</v>
      </c>
    </row>
    <row r="80" spans="1:11" s="65" customFormat="1" ht="13.5" x14ac:dyDescent="0.3">
      <c r="A80" s="214" t="s">
        <v>90</v>
      </c>
      <c r="B80" s="220">
        <f>'TAB4.3.2'!J$25</f>
        <v>0</v>
      </c>
      <c r="C80" s="187">
        <f>$B80*C$7</f>
        <v>0</v>
      </c>
      <c r="D80" s="187">
        <f t="shared" si="94"/>
        <v>0</v>
      </c>
      <c r="E80" s="187">
        <f t="shared" si="94"/>
        <v>0</v>
      </c>
      <c r="F80" s="187">
        <f t="shared" si="94"/>
        <v>0</v>
      </c>
      <c r="G80" s="187">
        <f t="shared" si="94"/>
        <v>0</v>
      </c>
      <c r="H80" s="187">
        <f t="shared" si="94"/>
        <v>0</v>
      </c>
      <c r="I80" s="187">
        <f t="shared" si="94"/>
        <v>0</v>
      </c>
      <c r="J80" s="187">
        <f t="shared" si="94"/>
        <v>0</v>
      </c>
      <c r="K80" s="187">
        <f t="shared" si="94"/>
        <v>0</v>
      </c>
    </row>
    <row r="81" spans="1:12" s="65" customFormat="1" ht="13.5" x14ac:dyDescent="0.3">
      <c r="A81" s="214" t="s">
        <v>91</v>
      </c>
      <c r="B81" s="220">
        <f>'TAB4.3.2'!J$26</f>
        <v>0</v>
      </c>
      <c r="C81" s="187">
        <f>$B81*C$13</f>
        <v>0</v>
      </c>
      <c r="D81" s="187">
        <f t="shared" ref="D81:K81" si="95">$B81*D$13</f>
        <v>0</v>
      </c>
      <c r="E81" s="187">
        <f t="shared" si="95"/>
        <v>0</v>
      </c>
      <c r="F81" s="187">
        <f t="shared" si="95"/>
        <v>0</v>
      </c>
      <c r="G81" s="187">
        <f t="shared" si="95"/>
        <v>0</v>
      </c>
      <c r="H81" s="187">
        <f t="shared" si="95"/>
        <v>0</v>
      </c>
      <c r="I81" s="187">
        <f t="shared" si="95"/>
        <v>0</v>
      </c>
      <c r="J81" s="187">
        <f t="shared" si="95"/>
        <v>0</v>
      </c>
      <c r="K81" s="187">
        <f t="shared" si="95"/>
        <v>0</v>
      </c>
    </row>
    <row r="82" spans="1:12" s="65" customFormat="1" x14ac:dyDescent="0.3">
      <c r="A82" s="249" t="s">
        <v>467</v>
      </c>
      <c r="B82" s="213"/>
      <c r="C82" s="183">
        <f>SUM(C66,C75:C76,C80:C81)</f>
        <v>0</v>
      </c>
      <c r="D82" s="183">
        <f t="shared" ref="D82:G82" si="96">SUM(D66,D75:D76,D80:D81)</f>
        <v>0</v>
      </c>
      <c r="E82" s="183">
        <f t="shared" si="96"/>
        <v>0</v>
      </c>
      <c r="F82" s="183">
        <f t="shared" si="96"/>
        <v>0</v>
      </c>
      <c r="G82" s="183">
        <f t="shared" si="96"/>
        <v>0</v>
      </c>
      <c r="H82" s="183">
        <f t="shared" ref="H82:K82" si="97">SUM(H66,H75:H76,H80:H81)</f>
        <v>0</v>
      </c>
      <c r="I82" s="183">
        <f t="shared" si="97"/>
        <v>0</v>
      </c>
      <c r="J82" s="183">
        <f t="shared" si="97"/>
        <v>0</v>
      </c>
      <c r="K82" s="183">
        <f t="shared" si="97"/>
        <v>0</v>
      </c>
    </row>
    <row r="83" spans="1:12" s="65" customFormat="1" x14ac:dyDescent="0.3">
      <c r="A83" s="262" t="s">
        <v>239</v>
      </c>
      <c r="B83" s="1"/>
      <c r="C83" s="234">
        <v>1</v>
      </c>
      <c r="D83" s="234">
        <v>1</v>
      </c>
      <c r="E83" s="234">
        <v>1</v>
      </c>
      <c r="F83" s="234">
        <v>1</v>
      </c>
      <c r="G83" s="234">
        <v>1</v>
      </c>
      <c r="H83" s="234">
        <v>1</v>
      </c>
      <c r="I83" s="234">
        <v>1</v>
      </c>
      <c r="J83" s="234">
        <v>1</v>
      </c>
      <c r="K83" s="234">
        <v>1</v>
      </c>
    </row>
    <row r="84" spans="1:12" s="65" customFormat="1" x14ac:dyDescent="0.3">
      <c r="A84" s="214" t="s">
        <v>466</v>
      </c>
      <c r="B84" s="1"/>
      <c r="C84" s="441">
        <f t="shared" ref="C84:G84" si="98">SUM(C68*C83,C71:C72)</f>
        <v>0</v>
      </c>
      <c r="D84" s="441">
        <f t="shared" si="98"/>
        <v>0</v>
      </c>
      <c r="E84" s="441">
        <f t="shared" si="98"/>
        <v>0</v>
      </c>
      <c r="F84" s="441">
        <f t="shared" si="98"/>
        <v>0</v>
      </c>
      <c r="G84" s="441">
        <f t="shared" si="98"/>
        <v>0</v>
      </c>
      <c r="H84" s="441">
        <f t="shared" ref="H84:K84" si="99">SUM(H68*H83,H71:H72)</f>
        <v>0</v>
      </c>
      <c r="I84" s="441">
        <f t="shared" si="99"/>
        <v>0</v>
      </c>
      <c r="J84" s="441">
        <f t="shared" si="99"/>
        <v>0</v>
      </c>
      <c r="K84" s="441">
        <f t="shared" si="99"/>
        <v>0</v>
      </c>
    </row>
    <row r="85" spans="1:12" s="65" customFormat="1" x14ac:dyDescent="0.3">
      <c r="A85" s="212" t="s">
        <v>19</v>
      </c>
      <c r="B85" s="213"/>
      <c r="C85" s="183">
        <f>+SUM(C71:C72,C75:C76,C80:C81)+C67*C83</f>
        <v>0</v>
      </c>
      <c r="D85" s="183">
        <f>+SUM(D71:D72,D75:D76,D80:D81)+D67*D83</f>
        <v>0</v>
      </c>
      <c r="E85" s="183">
        <f>+SUM(E71:E72,E75:E76,E80:E81)+E67*E83</f>
        <v>0</v>
      </c>
      <c r="F85" s="183">
        <f>+SUM(F71:F72,F75:F76,F80:F81)+F67*F83</f>
        <v>0</v>
      </c>
      <c r="G85" s="183">
        <f>+SUM(G71:G72,G75:G76,G80:G81)+G67*G83</f>
        <v>0</v>
      </c>
      <c r="H85" s="183">
        <f t="shared" ref="H85:K85" si="100">+SUM(H71:H72,H75:H76,H80:H81)+H67*H83</f>
        <v>0</v>
      </c>
      <c r="I85" s="183">
        <f t="shared" si="100"/>
        <v>0</v>
      </c>
      <c r="J85" s="183">
        <f t="shared" si="100"/>
        <v>0</v>
      </c>
      <c r="K85" s="183">
        <f t="shared" si="100"/>
        <v>0</v>
      </c>
    </row>
    <row r="86" spans="1:12" s="65" customFormat="1" ht="13.5" x14ac:dyDescent="0.3">
      <c r="A86" s="25" t="s">
        <v>465</v>
      </c>
      <c r="B86" s="7"/>
      <c r="C86" s="219">
        <f>C60</f>
        <v>0</v>
      </c>
      <c r="D86" s="219">
        <f>D60</f>
        <v>0</v>
      </c>
      <c r="E86" s="219">
        <f>E60</f>
        <v>0</v>
      </c>
      <c r="F86" s="219">
        <f>F60</f>
        <v>0</v>
      </c>
      <c r="G86" s="219">
        <f>G60</f>
        <v>0</v>
      </c>
      <c r="H86" s="219">
        <f t="shared" ref="H86:K86" si="101">H60</f>
        <v>0</v>
      </c>
      <c r="I86" s="219">
        <f t="shared" si="101"/>
        <v>0</v>
      </c>
      <c r="J86" s="219">
        <f t="shared" si="101"/>
        <v>0</v>
      </c>
      <c r="K86" s="219">
        <f t="shared" si="101"/>
        <v>0</v>
      </c>
    </row>
    <row r="87" spans="1:12" s="65" customFormat="1" ht="13.5" x14ac:dyDescent="0.3">
      <c r="A87" s="190" t="s">
        <v>360</v>
      </c>
      <c r="B87" s="191"/>
      <c r="C87" s="192">
        <f>C85-C86</f>
        <v>0</v>
      </c>
      <c r="D87" s="192">
        <f t="shared" ref="D87" si="102">D85-D86</f>
        <v>0</v>
      </c>
      <c r="E87" s="192">
        <f t="shared" ref="E87" si="103">E85-E86</f>
        <v>0</v>
      </c>
      <c r="F87" s="192">
        <f t="shared" ref="F87" si="104">F85-F86</f>
        <v>0</v>
      </c>
      <c r="G87" s="192">
        <f t="shared" ref="G87:K87" si="105">G85-G86</f>
        <v>0</v>
      </c>
      <c r="H87" s="192">
        <f t="shared" si="105"/>
        <v>0</v>
      </c>
      <c r="I87" s="192">
        <f t="shared" si="105"/>
        <v>0</v>
      </c>
      <c r="J87" s="192">
        <f t="shared" si="105"/>
        <v>0</v>
      </c>
      <c r="K87" s="192">
        <f t="shared" si="105"/>
        <v>0</v>
      </c>
    </row>
    <row r="88" spans="1:12" s="65" customFormat="1" ht="14.25" thickBot="1" x14ac:dyDescent="0.35">
      <c r="A88" s="141" t="s">
        <v>361</v>
      </c>
      <c r="B88" s="142"/>
      <c r="C88" s="193" t="str">
        <f>IFERROR((C87/C86)," ")</f>
        <v xml:space="preserve"> </v>
      </c>
      <c r="D88" s="193" t="str">
        <f t="shared" ref="D88:G88" si="106">IFERROR((D87/D86)," ")</f>
        <v xml:space="preserve"> </v>
      </c>
      <c r="E88" s="193" t="str">
        <f t="shared" si="106"/>
        <v xml:space="preserve"> </v>
      </c>
      <c r="F88" s="193" t="str">
        <f t="shared" si="106"/>
        <v xml:space="preserve"> </v>
      </c>
      <c r="G88" s="193" t="str">
        <f t="shared" si="106"/>
        <v xml:space="preserve"> </v>
      </c>
      <c r="H88" s="193" t="str">
        <f t="shared" ref="H88:K88" si="107">IFERROR((H87/H86)," ")</f>
        <v xml:space="preserve"> </v>
      </c>
      <c r="I88" s="193" t="str">
        <f t="shared" si="107"/>
        <v xml:space="preserve"> </v>
      </c>
      <c r="J88" s="193" t="str">
        <f t="shared" si="107"/>
        <v xml:space="preserve"> </v>
      </c>
      <c r="K88" s="193" t="str">
        <f t="shared" si="107"/>
        <v xml:space="preserve"> </v>
      </c>
    </row>
    <row r="89" spans="1:12" s="65" customFormat="1" ht="15.75" thickTop="1" x14ac:dyDescent="0.3">
      <c r="A89" s="497" t="s">
        <v>348</v>
      </c>
      <c r="B89" s="498" t="s">
        <v>348</v>
      </c>
      <c r="C89" s="498" t="s">
        <v>348</v>
      </c>
      <c r="D89" s="498" t="s">
        <v>348</v>
      </c>
      <c r="E89" s="498" t="s">
        <v>348</v>
      </c>
      <c r="F89" s="498" t="s">
        <v>348</v>
      </c>
      <c r="G89" s="498" t="s">
        <v>348</v>
      </c>
      <c r="H89" s="498" t="s">
        <v>348</v>
      </c>
      <c r="I89" s="498" t="s">
        <v>348</v>
      </c>
      <c r="J89" s="498" t="s">
        <v>348</v>
      </c>
      <c r="K89" s="498" t="s">
        <v>348</v>
      </c>
      <c r="L89" s="498" t="s">
        <v>348</v>
      </c>
    </row>
    <row r="90" spans="1:12" s="65" customFormat="1" ht="27" x14ac:dyDescent="0.3">
      <c r="A90" s="11"/>
      <c r="B90" s="203" t="s">
        <v>29</v>
      </c>
      <c r="C90" s="203" t="str">
        <f t="shared" ref="C90:K90" si="108">"Coût annuel estimé      "&amp;C$6</f>
        <v>Coût annuel estimé      TBT1</v>
      </c>
      <c r="D90" s="203" t="str">
        <f t="shared" si="108"/>
        <v>Coût annuel estimé      TBT2</v>
      </c>
      <c r="E90" s="203" t="str">
        <f t="shared" si="108"/>
        <v>Coût annuel estimé      TBT3</v>
      </c>
      <c r="F90" s="203" t="str">
        <f t="shared" si="108"/>
        <v>Coût annuel estimé      TBT4</v>
      </c>
      <c r="G90" s="203" t="str">
        <f t="shared" si="108"/>
        <v>Coût annuel estimé      TBT5</v>
      </c>
      <c r="H90" s="450" t="str">
        <f t="shared" si="108"/>
        <v>Coût annuel estimé      TBT6</v>
      </c>
      <c r="I90" s="450" t="str">
        <f t="shared" si="108"/>
        <v>Coût annuel estimé      TBT7</v>
      </c>
      <c r="J90" s="450" t="str">
        <f t="shared" si="108"/>
        <v>Coût annuel estimé      TBT8</v>
      </c>
      <c r="K90" s="450" t="str">
        <f t="shared" si="108"/>
        <v>Coût annuel estimé      TBT9</v>
      </c>
    </row>
    <row r="91" spans="1:12" s="65" customFormat="1" ht="13.5" x14ac:dyDescent="0.3">
      <c r="A91" s="214" t="s">
        <v>11</v>
      </c>
      <c r="B91" s="137"/>
      <c r="C91" s="187">
        <f>SUM(C92,C96:C97)</f>
        <v>0</v>
      </c>
      <c r="D91" s="187">
        <f t="shared" ref="D91" si="109">SUM(D92,D96:D97)</f>
        <v>0</v>
      </c>
      <c r="E91" s="187">
        <f t="shared" ref="E91" si="110">SUM(E92,E96:E97)</f>
        <v>0</v>
      </c>
      <c r="F91" s="187">
        <f t="shared" ref="F91" si="111">SUM(F92,F96:F97)</f>
        <v>0</v>
      </c>
      <c r="G91" s="187">
        <f t="shared" ref="G91:K91" si="112">SUM(G92,G96:G97)</f>
        <v>0</v>
      </c>
      <c r="H91" s="187">
        <f t="shared" si="112"/>
        <v>0</v>
      </c>
      <c r="I91" s="187">
        <f t="shared" si="112"/>
        <v>0</v>
      </c>
      <c r="J91" s="187">
        <f t="shared" si="112"/>
        <v>0</v>
      </c>
      <c r="K91" s="187">
        <f t="shared" si="112"/>
        <v>0</v>
      </c>
    </row>
    <row r="92" spans="1:12" s="65" customFormat="1" ht="13.5" x14ac:dyDescent="0.3">
      <c r="A92" s="59" t="s">
        <v>12</v>
      </c>
      <c r="B92" s="137"/>
      <c r="C92" s="187">
        <f>C93</f>
        <v>0</v>
      </c>
      <c r="D92" s="187">
        <f t="shared" ref="D92" si="113">D93</f>
        <v>0</v>
      </c>
      <c r="E92" s="187">
        <f t="shared" ref="E92" si="114">E93</f>
        <v>0</v>
      </c>
      <c r="F92" s="187">
        <f t="shared" ref="F92" si="115">F93</f>
        <v>0</v>
      </c>
      <c r="G92" s="187">
        <f t="shared" ref="G92:K92" si="116">G93</f>
        <v>0</v>
      </c>
      <c r="H92" s="187">
        <f t="shared" si="116"/>
        <v>0</v>
      </c>
      <c r="I92" s="187">
        <f t="shared" si="116"/>
        <v>0</v>
      </c>
      <c r="J92" s="187">
        <f t="shared" si="116"/>
        <v>0</v>
      </c>
      <c r="K92" s="187">
        <f t="shared" si="116"/>
        <v>0</v>
      </c>
    </row>
    <row r="93" spans="1:12" s="65" customFormat="1" ht="13.5" x14ac:dyDescent="0.3">
      <c r="A93" s="60" t="s">
        <v>13</v>
      </c>
      <c r="B93" s="137"/>
      <c r="C93" s="187">
        <f>SUM(C94:C95)</f>
        <v>0</v>
      </c>
      <c r="D93" s="187">
        <f t="shared" ref="D93" si="117">SUM(D94:D95)</f>
        <v>0</v>
      </c>
      <c r="E93" s="187">
        <f t="shared" ref="E93" si="118">SUM(E94:E95)</f>
        <v>0</v>
      </c>
      <c r="F93" s="187">
        <f t="shared" ref="F93" si="119">SUM(F94:F95)</f>
        <v>0</v>
      </c>
      <c r="G93" s="187">
        <f t="shared" ref="G93:K93" si="120">SUM(G94:G95)</f>
        <v>0</v>
      </c>
      <c r="H93" s="187">
        <f t="shared" si="120"/>
        <v>0</v>
      </c>
      <c r="I93" s="187">
        <f t="shared" si="120"/>
        <v>0</v>
      </c>
      <c r="J93" s="187">
        <f t="shared" si="120"/>
        <v>0</v>
      </c>
      <c r="K93" s="187">
        <f t="shared" si="120"/>
        <v>0</v>
      </c>
    </row>
    <row r="94" spans="1:12" s="65" customFormat="1" ht="13.5" x14ac:dyDescent="0.3">
      <c r="A94" s="215" t="s">
        <v>202</v>
      </c>
      <c r="B94" s="220">
        <f>'TAB4.4.2'!J$10</f>
        <v>0</v>
      </c>
      <c r="C94" s="187">
        <f>$B94*C$12*12</f>
        <v>0</v>
      </c>
      <c r="D94" s="187">
        <f t="shared" ref="D94:K95" si="121">$B94*D$12*12</f>
        <v>0</v>
      </c>
      <c r="E94" s="187">
        <f t="shared" si="121"/>
        <v>0</v>
      </c>
      <c r="F94" s="187">
        <f t="shared" si="121"/>
        <v>0</v>
      </c>
      <c r="G94" s="187">
        <f t="shared" si="121"/>
        <v>0</v>
      </c>
      <c r="H94" s="187">
        <f t="shared" si="121"/>
        <v>0</v>
      </c>
      <c r="I94" s="187">
        <f t="shared" si="121"/>
        <v>0</v>
      </c>
      <c r="J94" s="187">
        <f t="shared" si="121"/>
        <v>0</v>
      </c>
      <c r="K94" s="187">
        <f t="shared" si="121"/>
        <v>0</v>
      </c>
    </row>
    <row r="95" spans="1:12" s="65" customFormat="1" ht="13.5" x14ac:dyDescent="0.3">
      <c r="A95" s="215" t="s">
        <v>203</v>
      </c>
      <c r="B95" s="220">
        <f>'TAB4.4.2'!J$11</f>
        <v>0</v>
      </c>
      <c r="C95" s="187">
        <f>$B95*C$12*12</f>
        <v>0</v>
      </c>
      <c r="D95" s="187">
        <f t="shared" si="121"/>
        <v>0</v>
      </c>
      <c r="E95" s="187">
        <f t="shared" si="121"/>
        <v>0</v>
      </c>
      <c r="F95" s="187">
        <f t="shared" si="121"/>
        <v>0</v>
      </c>
      <c r="G95" s="187">
        <f t="shared" si="121"/>
        <v>0</v>
      </c>
      <c r="H95" s="187">
        <f t="shared" si="121"/>
        <v>0</v>
      </c>
      <c r="I95" s="187">
        <f t="shared" si="121"/>
        <v>0</v>
      </c>
      <c r="J95" s="187">
        <f t="shared" si="121"/>
        <v>0</v>
      </c>
      <c r="K95" s="187">
        <f t="shared" si="121"/>
        <v>0</v>
      </c>
    </row>
    <row r="96" spans="1:12" s="65" customFormat="1" ht="13.5" x14ac:dyDescent="0.3">
      <c r="A96" s="59" t="s">
        <v>14</v>
      </c>
      <c r="B96" s="187">
        <f>'TAB4.4.2'!J$14</f>
        <v>0</v>
      </c>
      <c r="C96" s="187">
        <f>$B96</f>
        <v>0</v>
      </c>
      <c r="D96" s="187">
        <f t="shared" ref="D96:K96" si="122">$B96</f>
        <v>0</v>
      </c>
      <c r="E96" s="187">
        <f t="shared" si="122"/>
        <v>0</v>
      </c>
      <c r="F96" s="187">
        <f t="shared" si="122"/>
        <v>0</v>
      </c>
      <c r="G96" s="187">
        <f t="shared" si="122"/>
        <v>0</v>
      </c>
      <c r="H96" s="187">
        <f t="shared" si="122"/>
        <v>0</v>
      </c>
      <c r="I96" s="187">
        <f t="shared" si="122"/>
        <v>0</v>
      </c>
      <c r="J96" s="187">
        <f t="shared" si="122"/>
        <v>0</v>
      </c>
      <c r="K96" s="187">
        <f t="shared" si="122"/>
        <v>0</v>
      </c>
    </row>
    <row r="97" spans="1:11" s="65" customFormat="1" ht="13.5" x14ac:dyDescent="0.3">
      <c r="A97" s="59" t="s">
        <v>92</v>
      </c>
      <c r="B97" s="137"/>
      <c r="C97" s="187">
        <f>SUM(C98:C99)</f>
        <v>0</v>
      </c>
      <c r="D97" s="187">
        <f t="shared" ref="D97" si="123">SUM(D98:D99)</f>
        <v>0</v>
      </c>
      <c r="E97" s="187">
        <f t="shared" ref="E97" si="124">SUM(E98:E99)</f>
        <v>0</v>
      </c>
      <c r="F97" s="187">
        <f t="shared" ref="F97" si="125">SUM(F98:F99)</f>
        <v>0</v>
      </c>
      <c r="G97" s="187">
        <f t="shared" ref="G97:K97" si="126">SUM(G98:G99)</f>
        <v>0</v>
      </c>
      <c r="H97" s="187">
        <f t="shared" si="126"/>
        <v>0</v>
      </c>
      <c r="I97" s="187">
        <f t="shared" si="126"/>
        <v>0</v>
      </c>
      <c r="J97" s="187">
        <f t="shared" si="126"/>
        <v>0</v>
      </c>
      <c r="K97" s="187">
        <f t="shared" si="126"/>
        <v>0</v>
      </c>
    </row>
    <row r="98" spans="1:11" s="4" customFormat="1" ht="13.5" x14ac:dyDescent="0.3">
      <c r="A98" s="60" t="s">
        <v>237</v>
      </c>
      <c r="B98" s="220">
        <f>'TAB4.4.2'!J$17</f>
        <v>0</v>
      </c>
      <c r="C98" s="187">
        <f>$B98*C$7</f>
        <v>0</v>
      </c>
      <c r="D98" s="187">
        <f t="shared" ref="D98:K98" si="127">$B98*D$7</f>
        <v>0</v>
      </c>
      <c r="E98" s="187">
        <f t="shared" si="127"/>
        <v>0</v>
      </c>
      <c r="F98" s="187">
        <f t="shared" si="127"/>
        <v>0</v>
      </c>
      <c r="G98" s="187">
        <f t="shared" si="127"/>
        <v>0</v>
      </c>
      <c r="H98" s="187">
        <f t="shared" si="127"/>
        <v>0</v>
      </c>
      <c r="I98" s="187">
        <f t="shared" si="127"/>
        <v>0</v>
      </c>
      <c r="J98" s="187">
        <f t="shared" si="127"/>
        <v>0</v>
      </c>
      <c r="K98" s="187">
        <f t="shared" si="127"/>
        <v>0</v>
      </c>
    </row>
    <row r="99" spans="1:11" s="65" customFormat="1" ht="13.5" x14ac:dyDescent="0.3">
      <c r="A99" s="60" t="s">
        <v>15</v>
      </c>
      <c r="B99" s="220">
        <f>'TAB4.4.2'!J$18</f>
        <v>0</v>
      </c>
      <c r="C99" s="187">
        <f>$B99*C$8</f>
        <v>0</v>
      </c>
      <c r="D99" s="187">
        <f t="shared" ref="D99:K99" si="128">$B99*D$8</f>
        <v>0</v>
      </c>
      <c r="E99" s="187">
        <f t="shared" si="128"/>
        <v>0</v>
      </c>
      <c r="F99" s="187">
        <f t="shared" si="128"/>
        <v>0</v>
      </c>
      <c r="G99" s="187">
        <f t="shared" si="128"/>
        <v>0</v>
      </c>
      <c r="H99" s="187">
        <f t="shared" si="128"/>
        <v>0</v>
      </c>
      <c r="I99" s="187">
        <f t="shared" si="128"/>
        <v>0</v>
      </c>
      <c r="J99" s="187">
        <f t="shared" si="128"/>
        <v>0</v>
      </c>
      <c r="K99" s="187">
        <f t="shared" si="128"/>
        <v>0</v>
      </c>
    </row>
    <row r="100" spans="1:11" s="65" customFormat="1" ht="13.5" x14ac:dyDescent="0.3">
      <c r="A100" s="214" t="s">
        <v>539</v>
      </c>
      <c r="B100" s="220">
        <f>'TAB4.4.2'!J$20</f>
        <v>0</v>
      </c>
      <c r="C100" s="187">
        <f>$B100*C$7</f>
        <v>0</v>
      </c>
      <c r="D100" s="187">
        <f t="shared" ref="D100:K100" si="129">$B100*D$7</f>
        <v>0</v>
      </c>
      <c r="E100" s="187">
        <f t="shared" si="129"/>
        <v>0</v>
      </c>
      <c r="F100" s="187">
        <f t="shared" si="129"/>
        <v>0</v>
      </c>
      <c r="G100" s="187">
        <f t="shared" si="129"/>
        <v>0</v>
      </c>
      <c r="H100" s="187">
        <f t="shared" si="129"/>
        <v>0</v>
      </c>
      <c r="I100" s="187">
        <f t="shared" si="129"/>
        <v>0</v>
      </c>
      <c r="J100" s="187">
        <f t="shared" si="129"/>
        <v>0</v>
      </c>
      <c r="K100" s="187">
        <f t="shared" si="129"/>
        <v>0</v>
      </c>
    </row>
    <row r="101" spans="1:11" s="65" customFormat="1" ht="13.5" x14ac:dyDescent="0.3">
      <c r="A101" s="214" t="s">
        <v>89</v>
      </c>
      <c r="B101" s="220"/>
      <c r="C101" s="187">
        <f>SUM(C102:C104)</f>
        <v>0</v>
      </c>
      <c r="D101" s="187">
        <f t="shared" ref="D101" si="130">SUM(D102:D104)</f>
        <v>0</v>
      </c>
      <c r="E101" s="187">
        <f t="shared" ref="E101" si="131">SUM(E102:E104)</f>
        <v>0</v>
      </c>
      <c r="F101" s="187">
        <f t="shared" ref="F101" si="132">SUM(F102:F104)</f>
        <v>0</v>
      </c>
      <c r="G101" s="187">
        <f t="shared" ref="G101:K101" si="133">SUM(G102:G104)</f>
        <v>0</v>
      </c>
      <c r="H101" s="187">
        <f t="shared" si="133"/>
        <v>0</v>
      </c>
      <c r="I101" s="187">
        <f t="shared" si="133"/>
        <v>0</v>
      </c>
      <c r="J101" s="187">
        <f t="shared" si="133"/>
        <v>0</v>
      </c>
      <c r="K101" s="187">
        <f t="shared" si="133"/>
        <v>0</v>
      </c>
    </row>
    <row r="102" spans="1:11" s="65" customFormat="1" ht="13.5" x14ac:dyDescent="0.3">
      <c r="A102" s="59" t="s">
        <v>4</v>
      </c>
      <c r="B102" s="220">
        <f>'TAB4.4.2'!J$22</f>
        <v>0</v>
      </c>
      <c r="C102" s="187">
        <f>$B102*C$7</f>
        <v>0</v>
      </c>
      <c r="D102" s="187">
        <f t="shared" ref="D102:K105" si="134">$B102*D$7</f>
        <v>0</v>
      </c>
      <c r="E102" s="187">
        <f t="shared" si="134"/>
        <v>0</v>
      </c>
      <c r="F102" s="187">
        <f t="shared" si="134"/>
        <v>0</v>
      </c>
      <c r="G102" s="187">
        <f t="shared" si="134"/>
        <v>0</v>
      </c>
      <c r="H102" s="187">
        <f t="shared" si="134"/>
        <v>0</v>
      </c>
      <c r="I102" s="187">
        <f t="shared" si="134"/>
        <v>0</v>
      </c>
      <c r="J102" s="187">
        <f t="shared" si="134"/>
        <v>0</v>
      </c>
      <c r="K102" s="187">
        <f t="shared" si="134"/>
        <v>0</v>
      </c>
    </row>
    <row r="103" spans="1:11" s="65" customFormat="1" ht="13.5" x14ac:dyDescent="0.3">
      <c r="A103" s="59" t="s">
        <v>104</v>
      </c>
      <c r="B103" s="220">
        <f>'TAB4.4.2'!J$23</f>
        <v>0</v>
      </c>
      <c r="C103" s="187">
        <f>$B103*C$7</f>
        <v>0</v>
      </c>
      <c r="D103" s="187">
        <f t="shared" si="134"/>
        <v>0</v>
      </c>
      <c r="E103" s="187">
        <f t="shared" si="134"/>
        <v>0</v>
      </c>
      <c r="F103" s="187">
        <f t="shared" si="134"/>
        <v>0</v>
      </c>
      <c r="G103" s="187">
        <f t="shared" si="134"/>
        <v>0</v>
      </c>
      <c r="H103" s="187">
        <f t="shared" si="134"/>
        <v>0</v>
      </c>
      <c r="I103" s="187">
        <f t="shared" si="134"/>
        <v>0</v>
      </c>
      <c r="J103" s="187">
        <f t="shared" si="134"/>
        <v>0</v>
      </c>
      <c r="K103" s="187">
        <f t="shared" si="134"/>
        <v>0</v>
      </c>
    </row>
    <row r="104" spans="1:11" s="65" customFormat="1" ht="13.5" x14ac:dyDescent="0.3">
      <c r="A104" s="59" t="s">
        <v>106</v>
      </c>
      <c r="B104" s="220">
        <f>'TAB4.4.2'!J$24</f>
        <v>0</v>
      </c>
      <c r="C104" s="187">
        <f>$B104*C$7</f>
        <v>0</v>
      </c>
      <c r="D104" s="187">
        <f t="shared" si="134"/>
        <v>0</v>
      </c>
      <c r="E104" s="187">
        <f t="shared" si="134"/>
        <v>0</v>
      </c>
      <c r="F104" s="187">
        <f t="shared" si="134"/>
        <v>0</v>
      </c>
      <c r="G104" s="187">
        <f t="shared" si="134"/>
        <v>0</v>
      </c>
      <c r="H104" s="187">
        <f t="shared" si="134"/>
        <v>0</v>
      </c>
      <c r="I104" s="187">
        <f t="shared" si="134"/>
        <v>0</v>
      </c>
      <c r="J104" s="187">
        <f t="shared" si="134"/>
        <v>0</v>
      </c>
      <c r="K104" s="187">
        <f t="shared" si="134"/>
        <v>0</v>
      </c>
    </row>
    <row r="105" spans="1:11" s="65" customFormat="1" ht="13.5" x14ac:dyDescent="0.3">
      <c r="A105" s="214" t="s">
        <v>90</v>
      </c>
      <c r="B105" s="220">
        <f>'TAB4.4.2'!J$25</f>
        <v>0</v>
      </c>
      <c r="C105" s="187">
        <f>$B105*C$7</f>
        <v>0</v>
      </c>
      <c r="D105" s="187">
        <f t="shared" si="134"/>
        <v>0</v>
      </c>
      <c r="E105" s="187">
        <f t="shared" si="134"/>
        <v>0</v>
      </c>
      <c r="F105" s="187">
        <f t="shared" si="134"/>
        <v>0</v>
      </c>
      <c r="G105" s="187">
        <f t="shared" si="134"/>
        <v>0</v>
      </c>
      <c r="H105" s="187">
        <f t="shared" si="134"/>
        <v>0</v>
      </c>
      <c r="I105" s="187">
        <f t="shared" si="134"/>
        <v>0</v>
      </c>
      <c r="J105" s="187">
        <f t="shared" si="134"/>
        <v>0</v>
      </c>
      <c r="K105" s="187">
        <f t="shared" si="134"/>
        <v>0</v>
      </c>
    </row>
    <row r="106" spans="1:11" s="65" customFormat="1" ht="13.5" x14ac:dyDescent="0.3">
      <c r="A106" s="214" t="s">
        <v>91</v>
      </c>
      <c r="B106" s="220">
        <f>'TAB4.4.2'!J$26</f>
        <v>0</v>
      </c>
      <c r="C106" s="187">
        <f>$B106*C$13</f>
        <v>0</v>
      </c>
      <c r="D106" s="187">
        <f t="shared" ref="D106:K106" si="135">$B106*D$13</f>
        <v>0</v>
      </c>
      <c r="E106" s="187">
        <f t="shared" si="135"/>
        <v>0</v>
      </c>
      <c r="F106" s="187">
        <f t="shared" si="135"/>
        <v>0</v>
      </c>
      <c r="G106" s="187">
        <f t="shared" si="135"/>
        <v>0</v>
      </c>
      <c r="H106" s="187">
        <f t="shared" si="135"/>
        <v>0</v>
      </c>
      <c r="I106" s="187">
        <f t="shared" si="135"/>
        <v>0</v>
      </c>
      <c r="J106" s="187">
        <f t="shared" si="135"/>
        <v>0</v>
      </c>
      <c r="K106" s="187">
        <f t="shared" si="135"/>
        <v>0</v>
      </c>
    </row>
    <row r="107" spans="1:11" s="65" customFormat="1" x14ac:dyDescent="0.3">
      <c r="A107" s="249" t="s">
        <v>467</v>
      </c>
      <c r="B107" s="213"/>
      <c r="C107" s="183">
        <f>SUM(C91,C100:C101,C105:C106)</f>
        <v>0</v>
      </c>
      <c r="D107" s="183">
        <f t="shared" ref="D107:G107" si="136">SUM(D91,D100:D101,D105:D106)</f>
        <v>0</v>
      </c>
      <c r="E107" s="183">
        <f t="shared" si="136"/>
        <v>0</v>
      </c>
      <c r="F107" s="183">
        <f t="shared" si="136"/>
        <v>0</v>
      </c>
      <c r="G107" s="183">
        <f t="shared" si="136"/>
        <v>0</v>
      </c>
      <c r="H107" s="183">
        <f t="shared" ref="H107:K107" si="137">SUM(H91,H100:H101,H105:H106)</f>
        <v>0</v>
      </c>
      <c r="I107" s="183">
        <f t="shared" si="137"/>
        <v>0</v>
      </c>
      <c r="J107" s="183">
        <f t="shared" si="137"/>
        <v>0</v>
      </c>
      <c r="K107" s="183">
        <f t="shared" si="137"/>
        <v>0</v>
      </c>
    </row>
    <row r="108" spans="1:11" s="65" customFormat="1" x14ac:dyDescent="0.3">
      <c r="A108" s="262" t="s">
        <v>239</v>
      </c>
      <c r="B108" s="1"/>
      <c r="C108" s="234">
        <v>1</v>
      </c>
      <c r="D108" s="234">
        <v>1</v>
      </c>
      <c r="E108" s="234">
        <v>1</v>
      </c>
      <c r="F108" s="234">
        <v>1</v>
      </c>
      <c r="G108" s="234">
        <v>1</v>
      </c>
      <c r="H108" s="234">
        <v>1</v>
      </c>
      <c r="I108" s="234">
        <v>1</v>
      </c>
      <c r="J108" s="234">
        <v>1</v>
      </c>
      <c r="K108" s="234">
        <v>1</v>
      </c>
    </row>
    <row r="109" spans="1:11" s="65" customFormat="1" x14ac:dyDescent="0.3">
      <c r="A109" s="214" t="s">
        <v>466</v>
      </c>
      <c r="B109" s="1"/>
      <c r="C109" s="441">
        <f t="shared" ref="C109:G109" si="138">SUM(C93*C108,C96:C97)</f>
        <v>0</v>
      </c>
      <c r="D109" s="441">
        <f t="shared" si="138"/>
        <v>0</v>
      </c>
      <c r="E109" s="441">
        <f t="shared" si="138"/>
        <v>0</v>
      </c>
      <c r="F109" s="441">
        <f t="shared" si="138"/>
        <v>0</v>
      </c>
      <c r="G109" s="441">
        <f t="shared" si="138"/>
        <v>0</v>
      </c>
      <c r="H109" s="441">
        <f t="shared" ref="H109:K109" si="139">SUM(H93*H108,H96:H97)</f>
        <v>0</v>
      </c>
      <c r="I109" s="441">
        <f t="shared" si="139"/>
        <v>0</v>
      </c>
      <c r="J109" s="441">
        <f t="shared" si="139"/>
        <v>0</v>
      </c>
      <c r="K109" s="441">
        <f t="shared" si="139"/>
        <v>0</v>
      </c>
    </row>
    <row r="110" spans="1:11" s="65" customFormat="1" x14ac:dyDescent="0.3">
      <c r="A110" s="212" t="s">
        <v>19</v>
      </c>
      <c r="B110" s="213"/>
      <c r="C110" s="183">
        <f>+SUM(C96:C97,C100:C101,C105:C106)+C92*C108</f>
        <v>0</v>
      </c>
      <c r="D110" s="183">
        <f>+SUM(D96:D97,D100:D101,D105:D106)+D92*D108</f>
        <v>0</v>
      </c>
      <c r="E110" s="183">
        <f>+SUM(E96:E97,E100:E101,E105:E106)+E92*E108</f>
        <v>0</v>
      </c>
      <c r="F110" s="183">
        <f>+SUM(F96:F97,F100:F101,F105:F106)+F92*F108</f>
        <v>0</v>
      </c>
      <c r="G110" s="183">
        <f>+SUM(G96:G97,G100:G101,G105:G106)+G92*G108</f>
        <v>0</v>
      </c>
      <c r="H110" s="183">
        <f t="shared" ref="H110:K110" si="140">+SUM(H96:H97,H100:H101,H105:H106)+H92*H108</f>
        <v>0</v>
      </c>
      <c r="I110" s="183">
        <f t="shared" si="140"/>
        <v>0</v>
      </c>
      <c r="J110" s="183">
        <f t="shared" si="140"/>
        <v>0</v>
      </c>
      <c r="K110" s="183">
        <f t="shared" si="140"/>
        <v>0</v>
      </c>
    </row>
    <row r="111" spans="1:11" s="65" customFormat="1" ht="13.5" x14ac:dyDescent="0.3">
      <c r="A111" s="25" t="s">
        <v>465</v>
      </c>
      <c r="B111" s="7"/>
      <c r="C111" s="219">
        <f>C85</f>
        <v>0</v>
      </c>
      <c r="D111" s="219">
        <f>D85</f>
        <v>0</v>
      </c>
      <c r="E111" s="219">
        <f>E85</f>
        <v>0</v>
      </c>
      <c r="F111" s="219">
        <f>F85</f>
        <v>0</v>
      </c>
      <c r="G111" s="219">
        <f>G85</f>
        <v>0</v>
      </c>
      <c r="H111" s="219">
        <f t="shared" ref="H111:K111" si="141">H85</f>
        <v>0</v>
      </c>
      <c r="I111" s="219">
        <f t="shared" si="141"/>
        <v>0</v>
      </c>
      <c r="J111" s="219">
        <f t="shared" si="141"/>
        <v>0</v>
      </c>
      <c r="K111" s="219">
        <f t="shared" si="141"/>
        <v>0</v>
      </c>
    </row>
    <row r="112" spans="1:11" s="65" customFormat="1" ht="13.5" x14ac:dyDescent="0.3">
      <c r="A112" s="190" t="s">
        <v>362</v>
      </c>
      <c r="B112" s="191"/>
      <c r="C112" s="192">
        <f>C110-C111</f>
        <v>0</v>
      </c>
      <c r="D112" s="192">
        <f t="shared" ref="D112" si="142">D110-D111</f>
        <v>0</v>
      </c>
      <c r="E112" s="192">
        <f t="shared" ref="E112" si="143">E110-E111</f>
        <v>0</v>
      </c>
      <c r="F112" s="192">
        <f t="shared" ref="F112" si="144">F110-F111</f>
        <v>0</v>
      </c>
      <c r="G112" s="192">
        <f t="shared" ref="G112:K112" si="145">G110-G111</f>
        <v>0</v>
      </c>
      <c r="H112" s="192">
        <f t="shared" si="145"/>
        <v>0</v>
      </c>
      <c r="I112" s="192">
        <f t="shared" si="145"/>
        <v>0</v>
      </c>
      <c r="J112" s="192">
        <f t="shared" si="145"/>
        <v>0</v>
      </c>
      <c r="K112" s="192">
        <f t="shared" si="145"/>
        <v>0</v>
      </c>
    </row>
    <row r="113" spans="1:12" s="65" customFormat="1" ht="14.25" thickBot="1" x14ac:dyDescent="0.35">
      <c r="A113" s="141" t="s">
        <v>363</v>
      </c>
      <c r="B113" s="142"/>
      <c r="C113" s="193" t="str">
        <f>IFERROR((C112/C111)," ")</f>
        <v xml:space="preserve"> </v>
      </c>
      <c r="D113" s="193" t="str">
        <f t="shared" ref="D113:G113" si="146">IFERROR((D112/D111)," ")</f>
        <v xml:space="preserve"> </v>
      </c>
      <c r="E113" s="193" t="str">
        <f t="shared" si="146"/>
        <v xml:space="preserve"> </v>
      </c>
      <c r="F113" s="193" t="str">
        <f t="shared" si="146"/>
        <v xml:space="preserve"> </v>
      </c>
      <c r="G113" s="193" t="str">
        <f t="shared" si="146"/>
        <v xml:space="preserve"> </v>
      </c>
      <c r="H113" s="193" t="str">
        <f t="shared" ref="H113:K113" si="147">IFERROR((H112/H111)," ")</f>
        <v xml:space="preserve"> </v>
      </c>
      <c r="I113" s="193" t="str">
        <f t="shared" si="147"/>
        <v xml:space="preserve"> </v>
      </c>
      <c r="J113" s="193" t="str">
        <f t="shared" si="147"/>
        <v xml:space="preserve"> </v>
      </c>
      <c r="K113" s="193" t="str">
        <f t="shared" si="147"/>
        <v xml:space="preserve"> </v>
      </c>
    </row>
    <row r="114" spans="1:12" s="65" customFormat="1" ht="15.75" thickTop="1" x14ac:dyDescent="0.3">
      <c r="A114" s="497" t="s">
        <v>349</v>
      </c>
      <c r="B114" s="498" t="s">
        <v>349</v>
      </c>
      <c r="C114" s="498" t="s">
        <v>349</v>
      </c>
      <c r="D114" s="498" t="s">
        <v>349</v>
      </c>
      <c r="E114" s="498" t="s">
        <v>349</v>
      </c>
      <c r="F114" s="498" t="s">
        <v>349</v>
      </c>
      <c r="G114" s="498" t="s">
        <v>349</v>
      </c>
      <c r="H114" s="498" t="s">
        <v>349</v>
      </c>
      <c r="I114" s="498" t="s">
        <v>349</v>
      </c>
      <c r="J114" s="498" t="s">
        <v>349</v>
      </c>
      <c r="K114" s="498" t="s">
        <v>349</v>
      </c>
      <c r="L114" s="498" t="s">
        <v>349</v>
      </c>
    </row>
    <row r="115" spans="1:12" s="65" customFormat="1" ht="27" x14ac:dyDescent="0.3">
      <c r="A115" s="11"/>
      <c r="B115" s="203" t="s">
        <v>29</v>
      </c>
      <c r="C115" s="203" t="str">
        <f t="shared" ref="C115:K115" si="148">"Coût annuel estimé      "&amp;C$6</f>
        <v>Coût annuel estimé      TBT1</v>
      </c>
      <c r="D115" s="203" t="str">
        <f t="shared" si="148"/>
        <v>Coût annuel estimé      TBT2</v>
      </c>
      <c r="E115" s="203" t="str">
        <f t="shared" si="148"/>
        <v>Coût annuel estimé      TBT3</v>
      </c>
      <c r="F115" s="203" t="str">
        <f t="shared" si="148"/>
        <v>Coût annuel estimé      TBT4</v>
      </c>
      <c r="G115" s="203" t="str">
        <f t="shared" si="148"/>
        <v>Coût annuel estimé      TBT5</v>
      </c>
      <c r="H115" s="450" t="str">
        <f t="shared" si="148"/>
        <v>Coût annuel estimé      TBT6</v>
      </c>
      <c r="I115" s="450" t="str">
        <f t="shared" si="148"/>
        <v>Coût annuel estimé      TBT7</v>
      </c>
      <c r="J115" s="450" t="str">
        <f t="shared" si="148"/>
        <v>Coût annuel estimé      TBT8</v>
      </c>
      <c r="K115" s="450" t="str">
        <f t="shared" si="148"/>
        <v>Coût annuel estimé      TBT9</v>
      </c>
    </row>
    <row r="116" spans="1:12" s="65" customFormat="1" ht="13.5" x14ac:dyDescent="0.3">
      <c r="A116" s="214" t="s">
        <v>11</v>
      </c>
      <c r="B116" s="137"/>
      <c r="C116" s="187">
        <f>SUM(C117,C121:C122)</f>
        <v>0</v>
      </c>
      <c r="D116" s="187">
        <f t="shared" ref="D116" si="149">SUM(D117,D121:D122)</f>
        <v>0</v>
      </c>
      <c r="E116" s="187">
        <f t="shared" ref="E116" si="150">SUM(E117,E121:E122)</f>
        <v>0</v>
      </c>
      <c r="F116" s="187">
        <f t="shared" ref="F116" si="151">SUM(F117,F121:F122)</f>
        <v>0</v>
      </c>
      <c r="G116" s="187">
        <f t="shared" ref="G116:K116" si="152">SUM(G117,G121:G122)</f>
        <v>0</v>
      </c>
      <c r="H116" s="187">
        <f t="shared" si="152"/>
        <v>0</v>
      </c>
      <c r="I116" s="187">
        <f t="shared" si="152"/>
        <v>0</v>
      </c>
      <c r="J116" s="187">
        <f t="shared" si="152"/>
        <v>0</v>
      </c>
      <c r="K116" s="187">
        <f t="shared" si="152"/>
        <v>0</v>
      </c>
    </row>
    <row r="117" spans="1:12" s="65" customFormat="1" ht="13.5" x14ac:dyDescent="0.3">
      <c r="A117" s="59" t="s">
        <v>12</v>
      </c>
      <c r="B117" s="137"/>
      <c r="C117" s="187">
        <f>C118</f>
        <v>0</v>
      </c>
      <c r="D117" s="187">
        <f t="shared" ref="D117" si="153">D118</f>
        <v>0</v>
      </c>
      <c r="E117" s="187">
        <f t="shared" ref="E117" si="154">E118</f>
        <v>0</v>
      </c>
      <c r="F117" s="187">
        <f t="shared" ref="F117" si="155">F118</f>
        <v>0</v>
      </c>
      <c r="G117" s="187">
        <f t="shared" ref="G117:K117" si="156">G118</f>
        <v>0</v>
      </c>
      <c r="H117" s="187">
        <f t="shared" si="156"/>
        <v>0</v>
      </c>
      <c r="I117" s="187">
        <f t="shared" si="156"/>
        <v>0</v>
      </c>
      <c r="J117" s="187">
        <f t="shared" si="156"/>
        <v>0</v>
      </c>
      <c r="K117" s="187">
        <f t="shared" si="156"/>
        <v>0</v>
      </c>
    </row>
    <row r="118" spans="1:12" s="65" customFormat="1" ht="13.5" x14ac:dyDescent="0.3">
      <c r="A118" s="60" t="s">
        <v>13</v>
      </c>
      <c r="B118" s="137"/>
      <c r="C118" s="187">
        <f>SUM(C119:C120)</f>
        <v>0</v>
      </c>
      <c r="D118" s="187">
        <f t="shared" ref="D118" si="157">SUM(D119:D120)</f>
        <v>0</v>
      </c>
      <c r="E118" s="187">
        <f t="shared" ref="E118" si="158">SUM(E119:E120)</f>
        <v>0</v>
      </c>
      <c r="F118" s="187">
        <f t="shared" ref="F118" si="159">SUM(F119:F120)</f>
        <v>0</v>
      </c>
      <c r="G118" s="187">
        <f t="shared" ref="G118:K118" si="160">SUM(G119:G120)</f>
        <v>0</v>
      </c>
      <c r="H118" s="187">
        <f t="shared" si="160"/>
        <v>0</v>
      </c>
      <c r="I118" s="187">
        <f t="shared" si="160"/>
        <v>0</v>
      </c>
      <c r="J118" s="187">
        <f t="shared" si="160"/>
        <v>0</v>
      </c>
      <c r="K118" s="187">
        <f t="shared" si="160"/>
        <v>0</v>
      </c>
    </row>
    <row r="119" spans="1:12" s="65" customFormat="1" ht="13.5" x14ac:dyDescent="0.3">
      <c r="A119" s="215" t="s">
        <v>202</v>
      </c>
      <c r="B119" s="220">
        <f>'TAB4.5.2'!J$10</f>
        <v>0</v>
      </c>
      <c r="C119" s="187">
        <f>$B119*C$12*12</f>
        <v>0</v>
      </c>
      <c r="D119" s="187">
        <f t="shared" ref="D119:K120" si="161">$B119*D$12*12</f>
        <v>0</v>
      </c>
      <c r="E119" s="187">
        <f t="shared" si="161"/>
        <v>0</v>
      </c>
      <c r="F119" s="187">
        <f t="shared" si="161"/>
        <v>0</v>
      </c>
      <c r="G119" s="187">
        <f t="shared" si="161"/>
        <v>0</v>
      </c>
      <c r="H119" s="187">
        <f t="shared" si="161"/>
        <v>0</v>
      </c>
      <c r="I119" s="187">
        <f t="shared" si="161"/>
        <v>0</v>
      </c>
      <c r="J119" s="187">
        <f t="shared" si="161"/>
        <v>0</v>
      </c>
      <c r="K119" s="187">
        <f t="shared" si="161"/>
        <v>0</v>
      </c>
    </row>
    <row r="120" spans="1:12" s="4" customFormat="1" ht="13.5" x14ac:dyDescent="0.3">
      <c r="A120" s="215" t="s">
        <v>203</v>
      </c>
      <c r="B120" s="220">
        <f>'TAB4.5.2'!J$11</f>
        <v>0</v>
      </c>
      <c r="C120" s="187">
        <f>$B120*C$12*12</f>
        <v>0</v>
      </c>
      <c r="D120" s="187">
        <f t="shared" si="161"/>
        <v>0</v>
      </c>
      <c r="E120" s="187">
        <f t="shared" si="161"/>
        <v>0</v>
      </c>
      <c r="F120" s="187">
        <f t="shared" si="161"/>
        <v>0</v>
      </c>
      <c r="G120" s="187">
        <f t="shared" si="161"/>
        <v>0</v>
      </c>
      <c r="H120" s="187">
        <f t="shared" si="161"/>
        <v>0</v>
      </c>
      <c r="I120" s="187">
        <f t="shared" si="161"/>
        <v>0</v>
      </c>
      <c r="J120" s="187">
        <f t="shared" si="161"/>
        <v>0</v>
      </c>
      <c r="K120" s="187">
        <f t="shared" si="161"/>
        <v>0</v>
      </c>
    </row>
    <row r="121" spans="1:12" s="65" customFormat="1" ht="13.5" x14ac:dyDescent="0.3">
      <c r="A121" s="59" t="s">
        <v>14</v>
      </c>
      <c r="B121" s="187">
        <f>'TAB4.5.2'!J$14</f>
        <v>0</v>
      </c>
      <c r="C121" s="187">
        <f>$B121</f>
        <v>0</v>
      </c>
      <c r="D121" s="187">
        <f t="shared" ref="D121:K121" si="162">$B121</f>
        <v>0</v>
      </c>
      <c r="E121" s="187">
        <f t="shared" si="162"/>
        <v>0</v>
      </c>
      <c r="F121" s="187">
        <f t="shared" si="162"/>
        <v>0</v>
      </c>
      <c r="G121" s="187">
        <f t="shared" si="162"/>
        <v>0</v>
      </c>
      <c r="H121" s="187">
        <f t="shared" si="162"/>
        <v>0</v>
      </c>
      <c r="I121" s="187">
        <f t="shared" si="162"/>
        <v>0</v>
      </c>
      <c r="J121" s="187">
        <f t="shared" si="162"/>
        <v>0</v>
      </c>
      <c r="K121" s="187">
        <f t="shared" si="162"/>
        <v>0</v>
      </c>
    </row>
    <row r="122" spans="1:12" s="65" customFormat="1" ht="13.5" x14ac:dyDescent="0.3">
      <c r="A122" s="59" t="s">
        <v>92</v>
      </c>
      <c r="B122" s="137"/>
      <c r="C122" s="187">
        <f>SUM(C123:C124)</f>
        <v>0</v>
      </c>
      <c r="D122" s="187">
        <f t="shared" ref="D122" si="163">SUM(D123:D124)</f>
        <v>0</v>
      </c>
      <c r="E122" s="187">
        <f t="shared" ref="E122" si="164">SUM(E123:E124)</f>
        <v>0</v>
      </c>
      <c r="F122" s="187">
        <f t="shared" ref="F122" si="165">SUM(F123:F124)</f>
        <v>0</v>
      </c>
      <c r="G122" s="187">
        <f t="shared" ref="G122:K122" si="166">SUM(G123:G124)</f>
        <v>0</v>
      </c>
      <c r="H122" s="187">
        <f t="shared" si="166"/>
        <v>0</v>
      </c>
      <c r="I122" s="187">
        <f t="shared" si="166"/>
        <v>0</v>
      </c>
      <c r="J122" s="187">
        <f t="shared" si="166"/>
        <v>0</v>
      </c>
      <c r="K122" s="187">
        <f t="shared" si="166"/>
        <v>0</v>
      </c>
    </row>
    <row r="123" spans="1:12" x14ac:dyDescent="0.3">
      <c r="A123" s="60" t="s">
        <v>237</v>
      </c>
      <c r="B123" s="220">
        <f>'TAB4.5.2'!J$17</f>
        <v>0</v>
      </c>
      <c r="C123" s="187">
        <f>$B123*C$7</f>
        <v>0</v>
      </c>
      <c r="D123" s="187">
        <f t="shared" ref="D123:K123" si="167">$B123*D$7</f>
        <v>0</v>
      </c>
      <c r="E123" s="187">
        <f t="shared" si="167"/>
        <v>0</v>
      </c>
      <c r="F123" s="187">
        <f t="shared" si="167"/>
        <v>0</v>
      </c>
      <c r="G123" s="187">
        <f t="shared" si="167"/>
        <v>0</v>
      </c>
      <c r="H123" s="187">
        <f t="shared" si="167"/>
        <v>0</v>
      </c>
      <c r="I123" s="187">
        <f t="shared" si="167"/>
        <v>0</v>
      </c>
      <c r="J123" s="187">
        <f t="shared" si="167"/>
        <v>0</v>
      </c>
      <c r="K123" s="187">
        <f t="shared" si="167"/>
        <v>0</v>
      </c>
    </row>
    <row r="124" spans="1:12" x14ac:dyDescent="0.3">
      <c r="A124" s="60" t="s">
        <v>15</v>
      </c>
      <c r="B124" s="220">
        <f>'TAB4.5.2'!J$18</f>
        <v>0</v>
      </c>
      <c r="C124" s="187">
        <f>$B124*C$8</f>
        <v>0</v>
      </c>
      <c r="D124" s="187">
        <f t="shared" ref="D124:K124" si="168">$B124*D$8</f>
        <v>0</v>
      </c>
      <c r="E124" s="187">
        <f t="shared" si="168"/>
        <v>0</v>
      </c>
      <c r="F124" s="187">
        <f t="shared" si="168"/>
        <v>0</v>
      </c>
      <c r="G124" s="187">
        <f t="shared" si="168"/>
        <v>0</v>
      </c>
      <c r="H124" s="187">
        <f t="shared" si="168"/>
        <v>0</v>
      </c>
      <c r="I124" s="187">
        <f t="shared" si="168"/>
        <v>0</v>
      </c>
      <c r="J124" s="187">
        <f t="shared" si="168"/>
        <v>0</v>
      </c>
      <c r="K124" s="187">
        <f t="shared" si="168"/>
        <v>0</v>
      </c>
    </row>
    <row r="125" spans="1:12" x14ac:dyDescent="0.3">
      <c r="A125" s="214" t="s">
        <v>539</v>
      </c>
      <c r="B125" s="220">
        <f>'TAB4.5.2'!J$20</f>
        <v>0</v>
      </c>
      <c r="C125" s="187">
        <f>$B125*C$7</f>
        <v>0</v>
      </c>
      <c r="D125" s="187">
        <f t="shared" ref="D125:K125" si="169">$B125*D$7</f>
        <v>0</v>
      </c>
      <c r="E125" s="187">
        <f t="shared" si="169"/>
        <v>0</v>
      </c>
      <c r="F125" s="187">
        <f t="shared" si="169"/>
        <v>0</v>
      </c>
      <c r="G125" s="187">
        <f t="shared" si="169"/>
        <v>0</v>
      </c>
      <c r="H125" s="187">
        <f t="shared" si="169"/>
        <v>0</v>
      </c>
      <c r="I125" s="187">
        <f t="shared" si="169"/>
        <v>0</v>
      </c>
      <c r="J125" s="187">
        <f t="shared" si="169"/>
        <v>0</v>
      </c>
      <c r="K125" s="187">
        <f t="shared" si="169"/>
        <v>0</v>
      </c>
    </row>
    <row r="126" spans="1:12" x14ac:dyDescent="0.3">
      <c r="A126" s="214" t="s">
        <v>89</v>
      </c>
      <c r="B126" s="220"/>
      <c r="C126" s="187">
        <f>SUM(C127:C129)</f>
        <v>0</v>
      </c>
      <c r="D126" s="187">
        <f t="shared" ref="D126" si="170">SUM(D127:D129)</f>
        <v>0</v>
      </c>
      <c r="E126" s="187">
        <f t="shared" ref="E126" si="171">SUM(E127:E129)</f>
        <v>0</v>
      </c>
      <c r="F126" s="187">
        <f t="shared" ref="F126" si="172">SUM(F127:F129)</f>
        <v>0</v>
      </c>
      <c r="G126" s="187">
        <f t="shared" ref="G126:K126" si="173">SUM(G127:G129)</f>
        <v>0</v>
      </c>
      <c r="H126" s="187">
        <f t="shared" si="173"/>
        <v>0</v>
      </c>
      <c r="I126" s="187">
        <f t="shared" si="173"/>
        <v>0</v>
      </c>
      <c r="J126" s="187">
        <f t="shared" si="173"/>
        <v>0</v>
      </c>
      <c r="K126" s="187">
        <f t="shared" si="173"/>
        <v>0</v>
      </c>
    </row>
    <row r="127" spans="1:12" x14ac:dyDescent="0.3">
      <c r="A127" s="59" t="s">
        <v>4</v>
      </c>
      <c r="B127" s="220">
        <f>'TAB4.5.2'!J$22</f>
        <v>0</v>
      </c>
      <c r="C127" s="187">
        <f>$B127*C$7</f>
        <v>0</v>
      </c>
      <c r="D127" s="187">
        <f t="shared" ref="D127:K130" si="174">$B127*D$7</f>
        <v>0</v>
      </c>
      <c r="E127" s="187">
        <f t="shared" si="174"/>
        <v>0</v>
      </c>
      <c r="F127" s="187">
        <f t="shared" si="174"/>
        <v>0</v>
      </c>
      <c r="G127" s="187">
        <f t="shared" si="174"/>
        <v>0</v>
      </c>
      <c r="H127" s="187">
        <f t="shared" si="174"/>
        <v>0</v>
      </c>
      <c r="I127" s="187">
        <f t="shared" si="174"/>
        <v>0</v>
      </c>
      <c r="J127" s="187">
        <f t="shared" si="174"/>
        <v>0</v>
      </c>
      <c r="K127" s="187">
        <f t="shared" si="174"/>
        <v>0</v>
      </c>
    </row>
    <row r="128" spans="1:12" x14ac:dyDescent="0.3">
      <c r="A128" s="59" t="s">
        <v>104</v>
      </c>
      <c r="B128" s="220">
        <f>'TAB4.5.2'!J$23</f>
        <v>0</v>
      </c>
      <c r="C128" s="187">
        <f>$B128*C$7</f>
        <v>0</v>
      </c>
      <c r="D128" s="187">
        <f t="shared" si="174"/>
        <v>0</v>
      </c>
      <c r="E128" s="187">
        <f t="shared" si="174"/>
        <v>0</v>
      </c>
      <c r="F128" s="187">
        <f t="shared" si="174"/>
        <v>0</v>
      </c>
      <c r="G128" s="187">
        <f t="shared" si="174"/>
        <v>0</v>
      </c>
      <c r="H128" s="187">
        <f t="shared" si="174"/>
        <v>0</v>
      </c>
      <c r="I128" s="187">
        <f t="shared" si="174"/>
        <v>0</v>
      </c>
      <c r="J128" s="187">
        <f t="shared" si="174"/>
        <v>0</v>
      </c>
      <c r="K128" s="187">
        <f t="shared" si="174"/>
        <v>0</v>
      </c>
    </row>
    <row r="129" spans="1:11" x14ac:dyDescent="0.3">
      <c r="A129" s="59" t="s">
        <v>106</v>
      </c>
      <c r="B129" s="220">
        <f>'TAB4.5.2'!J$24</f>
        <v>0</v>
      </c>
      <c r="C129" s="187">
        <f>$B129*C$7</f>
        <v>0</v>
      </c>
      <c r="D129" s="187">
        <f t="shared" si="174"/>
        <v>0</v>
      </c>
      <c r="E129" s="187">
        <f t="shared" si="174"/>
        <v>0</v>
      </c>
      <c r="F129" s="187">
        <f t="shared" si="174"/>
        <v>0</v>
      </c>
      <c r="G129" s="187">
        <f t="shared" si="174"/>
        <v>0</v>
      </c>
      <c r="H129" s="187">
        <f t="shared" si="174"/>
        <v>0</v>
      </c>
      <c r="I129" s="187">
        <f t="shared" si="174"/>
        <v>0</v>
      </c>
      <c r="J129" s="187">
        <f t="shared" si="174"/>
        <v>0</v>
      </c>
      <c r="K129" s="187">
        <f t="shared" si="174"/>
        <v>0</v>
      </c>
    </row>
    <row r="130" spans="1:11" x14ac:dyDescent="0.3">
      <c r="A130" s="214" t="s">
        <v>90</v>
      </c>
      <c r="B130" s="220">
        <f>'TAB4.5.2'!J$25</f>
        <v>0</v>
      </c>
      <c r="C130" s="187">
        <f>$B130*C$7</f>
        <v>0</v>
      </c>
      <c r="D130" s="187">
        <f t="shared" si="174"/>
        <v>0</v>
      </c>
      <c r="E130" s="187">
        <f t="shared" si="174"/>
        <v>0</v>
      </c>
      <c r="F130" s="187">
        <f t="shared" si="174"/>
        <v>0</v>
      </c>
      <c r="G130" s="187">
        <f t="shared" si="174"/>
        <v>0</v>
      </c>
      <c r="H130" s="187">
        <f t="shared" si="174"/>
        <v>0</v>
      </c>
      <c r="I130" s="187">
        <f t="shared" si="174"/>
        <v>0</v>
      </c>
      <c r="J130" s="187">
        <f t="shared" si="174"/>
        <v>0</v>
      </c>
      <c r="K130" s="187">
        <f t="shared" si="174"/>
        <v>0</v>
      </c>
    </row>
    <row r="131" spans="1:11" x14ac:dyDescent="0.3">
      <c r="A131" s="214" t="s">
        <v>91</v>
      </c>
      <c r="B131" s="220">
        <f>'TAB4.5.2'!J$26</f>
        <v>0</v>
      </c>
      <c r="C131" s="187">
        <f>$B131*C$13</f>
        <v>0</v>
      </c>
      <c r="D131" s="187">
        <f t="shared" ref="D131:K131" si="175">$B131*D$13</f>
        <v>0</v>
      </c>
      <c r="E131" s="187">
        <f t="shared" si="175"/>
        <v>0</v>
      </c>
      <c r="F131" s="187">
        <f t="shared" si="175"/>
        <v>0</v>
      </c>
      <c r="G131" s="187">
        <f t="shared" si="175"/>
        <v>0</v>
      </c>
      <c r="H131" s="187">
        <f t="shared" si="175"/>
        <v>0</v>
      </c>
      <c r="I131" s="187">
        <f t="shared" si="175"/>
        <v>0</v>
      </c>
      <c r="J131" s="187">
        <f t="shared" si="175"/>
        <v>0</v>
      </c>
      <c r="K131" s="187">
        <f t="shared" si="175"/>
        <v>0</v>
      </c>
    </row>
    <row r="132" spans="1:11" x14ac:dyDescent="0.3">
      <c r="A132" s="249" t="s">
        <v>467</v>
      </c>
      <c r="B132" s="213"/>
      <c r="C132" s="183">
        <f>SUM(C116,C125:C126,C130:C131)</f>
        <v>0</v>
      </c>
      <c r="D132" s="183">
        <f t="shared" ref="D132:G132" si="176">SUM(D116,D125:D126,D130:D131)</f>
        <v>0</v>
      </c>
      <c r="E132" s="183">
        <f t="shared" si="176"/>
        <v>0</v>
      </c>
      <c r="F132" s="183">
        <f t="shared" si="176"/>
        <v>0</v>
      </c>
      <c r="G132" s="183">
        <f t="shared" si="176"/>
        <v>0</v>
      </c>
      <c r="H132" s="183">
        <f t="shared" ref="H132:K132" si="177">SUM(H116,H125:H126,H130:H131)</f>
        <v>0</v>
      </c>
      <c r="I132" s="183">
        <f t="shared" si="177"/>
        <v>0</v>
      </c>
      <c r="J132" s="183">
        <f t="shared" si="177"/>
        <v>0</v>
      </c>
      <c r="K132" s="183">
        <f t="shared" si="177"/>
        <v>0</v>
      </c>
    </row>
    <row r="133" spans="1:11" x14ac:dyDescent="0.3">
      <c r="A133" s="262" t="s">
        <v>239</v>
      </c>
      <c r="C133" s="234">
        <v>1</v>
      </c>
      <c r="D133" s="234">
        <v>1</v>
      </c>
      <c r="E133" s="234">
        <v>1</v>
      </c>
      <c r="F133" s="234">
        <v>1</v>
      </c>
      <c r="G133" s="234">
        <v>1</v>
      </c>
      <c r="H133" s="234">
        <v>1</v>
      </c>
      <c r="I133" s="234">
        <v>1</v>
      </c>
      <c r="J133" s="234">
        <v>1</v>
      </c>
      <c r="K133" s="234">
        <v>1</v>
      </c>
    </row>
    <row r="134" spans="1:11" x14ac:dyDescent="0.3">
      <c r="A134" s="214" t="s">
        <v>466</v>
      </c>
      <c r="C134" s="441">
        <f t="shared" ref="C134:G134" si="178">SUM(C118*C133,C121:C122)</f>
        <v>0</v>
      </c>
      <c r="D134" s="441">
        <f t="shared" si="178"/>
        <v>0</v>
      </c>
      <c r="E134" s="441">
        <f t="shared" si="178"/>
        <v>0</v>
      </c>
      <c r="F134" s="441">
        <f t="shared" si="178"/>
        <v>0</v>
      </c>
      <c r="G134" s="441">
        <f t="shared" si="178"/>
        <v>0</v>
      </c>
      <c r="H134" s="441">
        <f t="shared" ref="H134:K134" si="179">SUM(H118*H133,H121:H122)</f>
        <v>0</v>
      </c>
      <c r="I134" s="441">
        <f t="shared" si="179"/>
        <v>0</v>
      </c>
      <c r="J134" s="441">
        <f t="shared" si="179"/>
        <v>0</v>
      </c>
      <c r="K134" s="441">
        <f t="shared" si="179"/>
        <v>0</v>
      </c>
    </row>
    <row r="135" spans="1:11" x14ac:dyDescent="0.3">
      <c r="A135" s="212" t="s">
        <v>19</v>
      </c>
      <c r="B135" s="213"/>
      <c r="C135" s="183">
        <f>+SUM(C121:C122,C125:C126,C130:C131)+C117*C133</f>
        <v>0</v>
      </c>
      <c r="D135" s="183">
        <f>+SUM(D121:D122,D125:D126,D130:D131)+D117*D133</f>
        <v>0</v>
      </c>
      <c r="E135" s="183">
        <f>+SUM(E121:E122,E125:E126,E130:E131)+E117*E133</f>
        <v>0</v>
      </c>
      <c r="F135" s="183">
        <f>+SUM(F121:F122,F125:F126,F130:F131)+F117*F133</f>
        <v>0</v>
      </c>
      <c r="G135" s="183">
        <f>+SUM(G121:G122,G125:G126,G130:G131)+G117*G133</f>
        <v>0</v>
      </c>
      <c r="H135" s="183">
        <f t="shared" ref="H135:K135" si="180">+SUM(H121:H122,H125:H126,H130:H131)+H117*H133</f>
        <v>0</v>
      </c>
      <c r="I135" s="183">
        <f t="shared" si="180"/>
        <v>0</v>
      </c>
      <c r="J135" s="183">
        <f t="shared" si="180"/>
        <v>0</v>
      </c>
      <c r="K135" s="183">
        <f t="shared" si="180"/>
        <v>0</v>
      </c>
    </row>
    <row r="136" spans="1:11" x14ac:dyDescent="0.3">
      <c r="A136" s="25" t="s">
        <v>465</v>
      </c>
      <c r="B136" s="7"/>
      <c r="C136" s="219">
        <f>C110</f>
        <v>0</v>
      </c>
      <c r="D136" s="219">
        <f>D110</f>
        <v>0</v>
      </c>
      <c r="E136" s="219">
        <f>E110</f>
        <v>0</v>
      </c>
      <c r="F136" s="219">
        <f>F110</f>
        <v>0</v>
      </c>
      <c r="G136" s="219">
        <f>G110</f>
        <v>0</v>
      </c>
      <c r="H136" s="219">
        <f t="shared" ref="H136:K136" si="181">H110</f>
        <v>0</v>
      </c>
      <c r="I136" s="219">
        <f t="shared" si="181"/>
        <v>0</v>
      </c>
      <c r="J136" s="219">
        <f t="shared" si="181"/>
        <v>0</v>
      </c>
      <c r="K136" s="219">
        <f t="shared" si="181"/>
        <v>0</v>
      </c>
    </row>
    <row r="137" spans="1:11" x14ac:dyDescent="0.3">
      <c r="A137" s="190" t="s">
        <v>367</v>
      </c>
      <c r="B137" s="191"/>
      <c r="C137" s="192">
        <f>C135-C136</f>
        <v>0</v>
      </c>
      <c r="D137" s="192">
        <f t="shared" ref="D137" si="182">D135-D136</f>
        <v>0</v>
      </c>
      <c r="E137" s="192">
        <f t="shared" ref="E137" si="183">E135-E136</f>
        <v>0</v>
      </c>
      <c r="F137" s="192">
        <f t="shared" ref="F137" si="184">F135-F136</f>
        <v>0</v>
      </c>
      <c r="G137" s="192">
        <f t="shared" ref="G137:K137" si="185">G135-G136</f>
        <v>0</v>
      </c>
      <c r="H137" s="192">
        <f t="shared" si="185"/>
        <v>0</v>
      </c>
      <c r="I137" s="192">
        <f t="shared" si="185"/>
        <v>0</v>
      </c>
      <c r="J137" s="192">
        <f t="shared" si="185"/>
        <v>0</v>
      </c>
      <c r="K137" s="192">
        <f t="shared" si="185"/>
        <v>0</v>
      </c>
    </row>
    <row r="138" spans="1:11" ht="15.75" thickBot="1" x14ac:dyDescent="0.35">
      <c r="A138" s="141" t="s">
        <v>368</v>
      </c>
      <c r="B138" s="142"/>
      <c r="C138" s="193" t="str">
        <f>IFERROR((C137/C136)," ")</f>
        <v xml:space="preserve"> </v>
      </c>
      <c r="D138" s="193" t="str">
        <f t="shared" ref="D138:G138" si="186">IFERROR((D137/D136)," ")</f>
        <v xml:space="preserve"> </v>
      </c>
      <c r="E138" s="193" t="str">
        <f t="shared" si="186"/>
        <v xml:space="preserve"> </v>
      </c>
      <c r="F138" s="193" t="str">
        <f t="shared" si="186"/>
        <v xml:space="preserve"> </v>
      </c>
      <c r="G138" s="193" t="str">
        <f t="shared" si="186"/>
        <v xml:space="preserve"> </v>
      </c>
      <c r="H138" s="193" t="str">
        <f t="shared" ref="H138:K138" si="187">IFERROR((H137/H136)," ")</f>
        <v xml:space="preserve"> </v>
      </c>
      <c r="I138" s="193" t="str">
        <f t="shared" si="187"/>
        <v xml:space="preserve"> </v>
      </c>
      <c r="J138" s="193" t="str">
        <f t="shared" si="187"/>
        <v xml:space="preserve"> </v>
      </c>
      <c r="K138" s="193" t="str">
        <f t="shared" si="187"/>
        <v xml:space="preserve"> </v>
      </c>
    </row>
    <row r="139" spans="1:11" ht="15.75" thickTop="1" x14ac:dyDescent="0.3">
      <c r="A139" s="143"/>
    </row>
    <row r="140" spans="1:11" x14ac:dyDescent="0.3">
      <c r="A140" s="143"/>
    </row>
    <row r="141" spans="1:11" x14ac:dyDescent="0.3">
      <c r="A141" s="143"/>
    </row>
    <row r="142" spans="1:11" x14ac:dyDescent="0.3">
      <c r="A142" s="143"/>
    </row>
    <row r="143" spans="1:11" x14ac:dyDescent="0.3">
      <c r="A143" s="143"/>
    </row>
    <row r="144" spans="1:11" x14ac:dyDescent="0.3">
      <c r="A144" s="143"/>
    </row>
    <row r="145" spans="1:1" x14ac:dyDescent="0.3">
      <c r="A145" s="143"/>
    </row>
    <row r="146" spans="1:1" x14ac:dyDescent="0.3">
      <c r="A146" s="143"/>
    </row>
    <row r="147" spans="1:1" x14ac:dyDescent="0.3">
      <c r="A147" s="143"/>
    </row>
    <row r="148" spans="1:1" x14ac:dyDescent="0.3">
      <c r="A148" s="143"/>
    </row>
    <row r="149" spans="1:1" x14ac:dyDescent="0.3">
      <c r="A149" s="143"/>
    </row>
    <row r="150" spans="1:1" x14ac:dyDescent="0.3">
      <c r="A150" s="143"/>
    </row>
    <row r="151" spans="1:1" x14ac:dyDescent="0.3">
      <c r="A151" s="143"/>
    </row>
    <row r="152" spans="1:1" x14ac:dyDescent="0.3">
      <c r="A152" s="143"/>
    </row>
    <row r="153" spans="1:1" x14ac:dyDescent="0.3">
      <c r="A153" s="143"/>
    </row>
    <row r="154" spans="1:1" x14ac:dyDescent="0.3">
      <c r="A154" s="143"/>
    </row>
    <row r="155" spans="1:1" x14ac:dyDescent="0.3">
      <c r="A155" s="143"/>
    </row>
    <row r="156" spans="1:1" x14ac:dyDescent="0.3">
      <c r="A156" s="143"/>
    </row>
    <row r="157" spans="1:1" x14ac:dyDescent="0.3">
      <c r="A157" s="143"/>
    </row>
    <row r="158" spans="1:1" x14ac:dyDescent="0.3">
      <c r="A158" s="143"/>
    </row>
    <row r="159" spans="1:1" x14ac:dyDescent="0.3">
      <c r="A159" s="143"/>
    </row>
    <row r="160" spans="1:1" x14ac:dyDescent="0.3">
      <c r="A160" s="143"/>
    </row>
    <row r="161" spans="1:1" x14ac:dyDescent="0.3">
      <c r="A161" s="143"/>
    </row>
    <row r="162" spans="1:1" x14ac:dyDescent="0.3">
      <c r="A162" s="143"/>
    </row>
    <row r="163" spans="1:1" x14ac:dyDescent="0.3">
      <c r="A163" s="143"/>
    </row>
    <row r="164" spans="1:1" x14ac:dyDescent="0.3">
      <c r="A164" s="143"/>
    </row>
    <row r="165" spans="1:1" x14ac:dyDescent="0.3">
      <c r="A165" s="143"/>
    </row>
    <row r="166" spans="1:1" x14ac:dyDescent="0.3">
      <c r="A166" s="143"/>
    </row>
    <row r="167" spans="1:1" x14ac:dyDescent="0.3">
      <c r="A167" s="143"/>
    </row>
    <row r="168" spans="1:1" x14ac:dyDescent="0.3">
      <c r="A168" s="143"/>
    </row>
    <row r="169" spans="1:1" x14ac:dyDescent="0.3">
      <c r="A169" s="143"/>
    </row>
    <row r="170" spans="1:1" x14ac:dyDescent="0.3">
      <c r="A170" s="143"/>
    </row>
    <row r="171" spans="1:1" x14ac:dyDescent="0.3">
      <c r="A171" s="143"/>
    </row>
    <row r="172" spans="1:1" x14ac:dyDescent="0.3">
      <c r="A172" s="143"/>
    </row>
  </sheetData>
  <mergeCells count="2">
    <mergeCell ref="A5:B5"/>
    <mergeCell ref="A6:B6"/>
  </mergeCells>
  <phoneticPr fontId="14" type="noConversion"/>
  <conditionalFormatting sqref="C36:K36">
    <cfRule type="containsText" dxfId="87" priority="57" operator="containsText" text="ntitulé">
      <formula>NOT(ISERROR(SEARCH("ntitulé",C36)))</formula>
    </cfRule>
    <cfRule type="containsBlanks" dxfId="86" priority="58">
      <formula>LEN(TRIM(C36))=0</formula>
    </cfRule>
  </conditionalFormatting>
  <conditionalFormatting sqref="C133:K133">
    <cfRule type="containsText" dxfId="85" priority="39" operator="containsText" text="ntitulé">
      <formula>NOT(ISERROR(SEARCH("ntitulé",C133)))</formula>
    </cfRule>
    <cfRule type="containsBlanks" dxfId="84" priority="40">
      <formula>LEN(TRIM(C133))=0</formula>
    </cfRule>
  </conditionalFormatting>
  <conditionalFormatting sqref="C133:K133">
    <cfRule type="containsText" dxfId="83" priority="37" operator="containsText" text="ntitulé">
      <formula>NOT(ISERROR(SEARCH("ntitulé",C133)))</formula>
    </cfRule>
    <cfRule type="containsBlanks" dxfId="82" priority="38">
      <formula>LEN(TRIM(C133))=0</formula>
    </cfRule>
  </conditionalFormatting>
  <conditionalFormatting sqref="C108:K108">
    <cfRule type="containsText" dxfId="81" priority="35" operator="containsText" text="ntitulé">
      <formula>NOT(ISERROR(SEARCH("ntitulé",C108)))</formula>
    </cfRule>
    <cfRule type="containsBlanks" dxfId="80" priority="36">
      <formula>LEN(TRIM(C108))=0</formula>
    </cfRule>
  </conditionalFormatting>
  <conditionalFormatting sqref="C108:K108">
    <cfRule type="containsText" dxfId="79" priority="33" operator="containsText" text="ntitulé">
      <formula>NOT(ISERROR(SEARCH("ntitulé",C108)))</formula>
    </cfRule>
    <cfRule type="containsBlanks" dxfId="78" priority="34">
      <formula>LEN(TRIM(C108))=0</formula>
    </cfRule>
  </conditionalFormatting>
  <conditionalFormatting sqref="C83:K83">
    <cfRule type="containsText" dxfId="77" priority="31" operator="containsText" text="ntitulé">
      <formula>NOT(ISERROR(SEARCH("ntitulé",C83)))</formula>
    </cfRule>
    <cfRule type="containsBlanks" dxfId="76" priority="32">
      <formula>LEN(TRIM(C83))=0</formula>
    </cfRule>
  </conditionalFormatting>
  <conditionalFormatting sqref="C83:K83">
    <cfRule type="containsText" dxfId="75" priority="29" operator="containsText" text="ntitulé">
      <formula>NOT(ISERROR(SEARCH("ntitulé",C83)))</formula>
    </cfRule>
    <cfRule type="containsBlanks" dxfId="74" priority="30">
      <formula>LEN(TRIM(C83))=0</formula>
    </cfRule>
  </conditionalFormatting>
  <conditionalFormatting sqref="C58:K58">
    <cfRule type="containsText" dxfId="73" priority="27" operator="containsText" text="ntitulé">
      <formula>NOT(ISERROR(SEARCH("ntitulé",C58)))</formula>
    </cfRule>
    <cfRule type="containsBlanks" dxfId="72" priority="28">
      <formula>LEN(TRIM(C58))=0</formula>
    </cfRule>
  </conditionalFormatting>
  <conditionalFormatting sqref="C58:K58">
    <cfRule type="containsText" dxfId="71" priority="25" operator="containsText" text="ntitulé">
      <formula>NOT(ISERROR(SEARCH("ntitulé",C58)))</formula>
    </cfRule>
    <cfRule type="containsBlanks" dxfId="70" priority="26">
      <formula>LEN(TRIM(C58))=0</formula>
    </cfRule>
  </conditionalFormatting>
  <conditionalFormatting sqref="C33:K34">
    <cfRule type="containsText" dxfId="69" priority="19" operator="containsText" text="ntitulé">
      <formula>NOT(ISERROR(SEARCH("ntitulé",C33)))</formula>
    </cfRule>
    <cfRule type="containsBlanks" dxfId="68" priority="20">
      <formula>LEN(TRIM(C33))=0</formula>
    </cfRule>
  </conditionalFormatting>
  <conditionalFormatting sqref="C33:K34">
    <cfRule type="containsText" dxfId="67" priority="17" operator="containsText" text="ntitulé">
      <formula>NOT(ISERROR(SEARCH("ntitulé",C33)))</formula>
    </cfRule>
    <cfRule type="containsBlanks" dxfId="66" priority="18">
      <formula>LEN(TRIM(C33))=0</formula>
    </cfRule>
  </conditionalFormatting>
  <conditionalFormatting sqref="C59:K59">
    <cfRule type="containsText" dxfId="65" priority="15" operator="containsText" text="ntitulé">
      <formula>NOT(ISERROR(SEARCH("ntitulé",C59)))</formula>
    </cfRule>
    <cfRule type="containsBlanks" dxfId="64" priority="16">
      <formula>LEN(TRIM(C59))=0</formula>
    </cfRule>
  </conditionalFormatting>
  <conditionalFormatting sqref="C59:K59">
    <cfRule type="containsText" dxfId="63" priority="13" operator="containsText" text="ntitulé">
      <formula>NOT(ISERROR(SEARCH("ntitulé",C59)))</formula>
    </cfRule>
    <cfRule type="containsBlanks" dxfId="62" priority="14">
      <formula>LEN(TRIM(C59))=0</formula>
    </cfRule>
  </conditionalFormatting>
  <conditionalFormatting sqref="C84:K84">
    <cfRule type="containsText" dxfId="61" priority="11" operator="containsText" text="ntitulé">
      <formula>NOT(ISERROR(SEARCH("ntitulé",C84)))</formula>
    </cfRule>
    <cfRule type="containsBlanks" dxfId="60" priority="12">
      <formula>LEN(TRIM(C84))=0</formula>
    </cfRule>
  </conditionalFormatting>
  <conditionalFormatting sqref="C84:K84">
    <cfRule type="containsText" dxfId="59" priority="9" operator="containsText" text="ntitulé">
      <formula>NOT(ISERROR(SEARCH("ntitulé",C84)))</formula>
    </cfRule>
    <cfRule type="containsBlanks" dxfId="58" priority="10">
      <formula>LEN(TRIM(C84))=0</formula>
    </cfRule>
  </conditionalFormatting>
  <conditionalFormatting sqref="C109:K109">
    <cfRule type="containsText" dxfId="57" priority="7" operator="containsText" text="ntitulé">
      <formula>NOT(ISERROR(SEARCH("ntitulé",C109)))</formula>
    </cfRule>
    <cfRule type="containsBlanks" dxfId="56" priority="8">
      <formula>LEN(TRIM(C109))=0</formula>
    </cfRule>
  </conditionalFormatting>
  <conditionalFormatting sqref="C109:K109">
    <cfRule type="containsText" dxfId="55" priority="5" operator="containsText" text="ntitulé">
      <formula>NOT(ISERROR(SEARCH("ntitulé",C109)))</formula>
    </cfRule>
    <cfRule type="containsBlanks" dxfId="54" priority="6">
      <formula>LEN(TRIM(C109))=0</formula>
    </cfRule>
  </conditionalFormatting>
  <conditionalFormatting sqref="C134:K134">
    <cfRule type="containsText" dxfId="53" priority="3" operator="containsText" text="ntitulé">
      <formula>NOT(ISERROR(SEARCH("ntitulé",C134)))</formula>
    </cfRule>
    <cfRule type="containsBlanks" dxfId="52" priority="4">
      <formula>LEN(TRIM(C134))=0</formula>
    </cfRule>
  </conditionalFormatting>
  <conditionalFormatting sqref="C134:K134">
    <cfRule type="containsText" dxfId="51" priority="1" operator="containsText" text="ntitulé">
      <formula>NOT(ISERROR(SEARCH("ntitulé",C134)))</formula>
    </cfRule>
    <cfRule type="containsBlanks" dxfId="50" priority="2">
      <formula>LEN(TRIM(C134))=0</formula>
    </cfRule>
  </conditionalFormatting>
  <pageMargins left="0.7" right="0.7" top="0.75" bottom="0.75" header="0.3" footer="0.3"/>
  <pageSetup paperSize="9" scale="75" orientation="landscape" verticalDpi="300" r:id="rId1"/>
  <rowBreaks count="5" manualBreakCount="5">
    <brk id="38" max="6" man="1"/>
    <brk id="63" max="6" man="1"/>
    <brk id="88" max="6" man="1"/>
    <brk id="113" max="6" man="1"/>
    <brk id="138" max="6" man="1"/>
  </rowBreaks>
  <colBreaks count="1" manualBreakCount="1">
    <brk id="7"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9B698-241D-401D-AE9E-45EB4F98ABD7}">
  <sheetPr>
    <tabColor theme="0" tint="-4.9989318521683403E-2"/>
  </sheetPr>
  <dimension ref="A3:Q172"/>
  <sheetViews>
    <sheetView showGridLines="0" zoomScaleNormal="100" workbookViewId="0">
      <selection activeCell="A3" sqref="A3"/>
    </sheetView>
  </sheetViews>
  <sheetFormatPr baseColWidth="10" defaultColWidth="8.85546875" defaultRowHeight="15" x14ac:dyDescent="0.3"/>
  <cols>
    <col min="1" max="1" width="52.140625" style="1" customWidth="1"/>
    <col min="2" max="2" width="15.85546875" style="1" customWidth="1"/>
    <col min="3" max="4" width="16.5703125" style="1" customWidth="1"/>
    <col min="5" max="16384" width="8.85546875" style="1"/>
  </cols>
  <sheetData>
    <row r="3" spans="1:17" ht="29.45" customHeight="1" x14ac:dyDescent="0.3">
      <c r="A3" s="40" t="str">
        <f>TAB00!B70&amp;" : "&amp;TAB00!C70</f>
        <v>TAB7.4 : Simulations des coûts de distribution pour les clients-types - niveau BT - Avec facturation du terme capacitaire - Raccordement &gt; 56 kVA</v>
      </c>
      <c r="B3" s="35"/>
      <c r="C3" s="35"/>
      <c r="D3" s="35"/>
      <c r="E3" s="35"/>
      <c r="F3" s="35"/>
      <c r="G3" s="35"/>
      <c r="H3" s="35"/>
      <c r="I3" s="35"/>
      <c r="J3" s="35"/>
      <c r="K3" s="35"/>
      <c r="L3" s="35"/>
      <c r="M3" s="35"/>
      <c r="N3" s="35"/>
      <c r="O3" s="35"/>
      <c r="P3" s="35"/>
      <c r="Q3" s="35"/>
    </row>
    <row r="5" spans="1:17" s="7" customFormat="1" ht="13.5" x14ac:dyDescent="0.3"/>
    <row r="6" spans="1:17" s="7" customFormat="1" ht="13.5" x14ac:dyDescent="0.3">
      <c r="A6" s="608" t="s">
        <v>482</v>
      </c>
      <c r="B6" s="609"/>
      <c r="C6" s="454" t="s">
        <v>531</v>
      </c>
      <c r="D6" s="457" t="s">
        <v>532</v>
      </c>
    </row>
    <row r="7" spans="1:17" s="7" customFormat="1" ht="13.5" x14ac:dyDescent="0.3">
      <c r="A7" s="65" t="s">
        <v>131</v>
      </c>
      <c r="B7" s="65"/>
      <c r="C7" s="137">
        <v>180000</v>
      </c>
      <c r="D7" s="137">
        <v>42000</v>
      </c>
      <c r="E7" s="4"/>
    </row>
    <row r="8" spans="1:17" s="4" customFormat="1" ht="13.5" x14ac:dyDescent="0.3">
      <c r="A8" s="65" t="s">
        <v>23</v>
      </c>
      <c r="B8" s="65"/>
      <c r="C8" s="137">
        <v>0</v>
      </c>
      <c r="D8" s="137">
        <v>0</v>
      </c>
    </row>
    <row r="9" spans="1:17" s="4" customFormat="1" ht="13.5" x14ac:dyDescent="0.3">
      <c r="A9" s="65" t="s">
        <v>24</v>
      </c>
      <c r="B9" s="65"/>
      <c r="C9" s="137">
        <v>0</v>
      </c>
      <c r="D9" s="137">
        <v>0</v>
      </c>
    </row>
    <row r="10" spans="1:17" s="265" customFormat="1" ht="13.5" x14ac:dyDescent="0.3">
      <c r="A10" s="266" t="s">
        <v>25</v>
      </c>
      <c r="B10" s="266"/>
      <c r="C10" s="267">
        <v>0</v>
      </c>
      <c r="D10" s="267">
        <v>0</v>
      </c>
    </row>
    <row r="11" spans="1:17" s="4" customFormat="1" ht="13.5" x14ac:dyDescent="0.3">
      <c r="A11" s="65" t="s">
        <v>26</v>
      </c>
      <c r="B11" s="65"/>
      <c r="C11" s="137">
        <v>180000</v>
      </c>
      <c r="D11" s="137">
        <v>42000</v>
      </c>
    </row>
    <row r="12" spans="1:17" s="4" customFormat="1" ht="13.5" x14ac:dyDescent="0.3">
      <c r="A12" s="13" t="s">
        <v>205</v>
      </c>
      <c r="B12" s="65"/>
      <c r="C12" s="137">
        <v>65</v>
      </c>
      <c r="D12" s="137">
        <v>22</v>
      </c>
    </row>
    <row r="13" spans="1:17" s="4" customFormat="1" ht="14.25" thickBot="1" x14ac:dyDescent="0.35">
      <c r="A13" s="443"/>
      <c r="B13" s="443"/>
      <c r="C13" s="444"/>
      <c r="D13" s="444"/>
    </row>
    <row r="14" spans="1:17" s="65" customFormat="1" ht="15.75" thickTop="1" x14ac:dyDescent="0.3">
      <c r="A14" s="497" t="s">
        <v>345</v>
      </c>
      <c r="B14" s="498" t="s">
        <v>345</v>
      </c>
      <c r="C14" s="498" t="s">
        <v>345</v>
      </c>
      <c r="D14" s="498" t="s">
        <v>345</v>
      </c>
    </row>
    <row r="15" spans="1:17" s="11" customFormat="1" ht="27" x14ac:dyDescent="0.3">
      <c r="B15" s="456" t="s">
        <v>29</v>
      </c>
      <c r="C15" s="456" t="str">
        <f t="shared" ref="C15:D15" si="0">"Coût annuel estimé      "&amp;C$6</f>
        <v>Coût annuel estimé      BT1</v>
      </c>
      <c r="D15" s="456" t="str">
        <f t="shared" si="0"/>
        <v>Coût annuel estimé      BT2</v>
      </c>
    </row>
    <row r="16" spans="1:17" s="65" customFormat="1" ht="13.5" x14ac:dyDescent="0.3">
      <c r="A16" s="214" t="s">
        <v>11</v>
      </c>
      <c r="B16" s="137"/>
      <c r="C16" s="187">
        <f>SUM(C17,C21:C22)</f>
        <v>0</v>
      </c>
      <c r="D16" s="187">
        <f t="shared" ref="D16" si="1">SUM(D17,D21:D22)</f>
        <v>0</v>
      </c>
    </row>
    <row r="17" spans="1:4" s="65" customFormat="1" ht="13.5" x14ac:dyDescent="0.3">
      <c r="A17" s="59" t="s">
        <v>12</v>
      </c>
      <c r="B17" s="137"/>
      <c r="C17" s="187">
        <f>C18</f>
        <v>0</v>
      </c>
      <c r="D17" s="187">
        <f t="shared" ref="D17" si="2">D18</f>
        <v>0</v>
      </c>
    </row>
    <row r="18" spans="1:4" s="65" customFormat="1" ht="13.5" x14ac:dyDescent="0.3">
      <c r="A18" s="60" t="s">
        <v>13</v>
      </c>
      <c r="B18" s="137"/>
      <c r="C18" s="187">
        <f>SUM(C19:C20)</f>
        <v>0</v>
      </c>
      <c r="D18" s="187">
        <f t="shared" ref="D18" si="3">SUM(D19:D20)</f>
        <v>0</v>
      </c>
    </row>
    <row r="19" spans="1:4" s="65" customFormat="1" ht="13.5" x14ac:dyDescent="0.3">
      <c r="A19" s="215" t="s">
        <v>202</v>
      </c>
      <c r="B19" s="220">
        <f>'TAB4.1.2'!M$10</f>
        <v>0</v>
      </c>
      <c r="C19" s="187">
        <f>$B19*C$12*12</f>
        <v>0</v>
      </c>
      <c r="D19" s="187">
        <f t="shared" ref="D19:D20" si="4">$B19*D$12*12</f>
        <v>0</v>
      </c>
    </row>
    <row r="20" spans="1:4" s="65" customFormat="1" ht="13.5" x14ac:dyDescent="0.3">
      <c r="A20" s="215" t="s">
        <v>203</v>
      </c>
      <c r="B20" s="220">
        <f>'TAB4.1.2'!M$11</f>
        <v>0</v>
      </c>
      <c r="C20" s="187">
        <f>$B20*C$12*12</f>
        <v>0</v>
      </c>
      <c r="D20" s="187">
        <f t="shared" si="4"/>
        <v>0</v>
      </c>
    </row>
    <row r="21" spans="1:4" s="65" customFormat="1" ht="13.5" x14ac:dyDescent="0.3">
      <c r="A21" s="59" t="s">
        <v>14</v>
      </c>
      <c r="B21" s="187">
        <f>'TAB4.1.2'!M$17</f>
        <v>0</v>
      </c>
      <c r="C21" s="187">
        <f>$B21</f>
        <v>0</v>
      </c>
      <c r="D21" s="187">
        <f t="shared" ref="D21" si="5">$B21</f>
        <v>0</v>
      </c>
    </row>
    <row r="22" spans="1:4" s="65" customFormat="1" ht="13.5" x14ac:dyDescent="0.3">
      <c r="A22" s="59" t="s">
        <v>92</v>
      </c>
      <c r="B22" s="137"/>
      <c r="C22" s="187">
        <f>SUM(C23:C24)</f>
        <v>0</v>
      </c>
      <c r="D22" s="187">
        <f t="shared" ref="D22" si="6">SUM(D23:D24)</f>
        <v>0</v>
      </c>
    </row>
    <row r="23" spans="1:4" s="65" customFormat="1" ht="13.5" x14ac:dyDescent="0.3">
      <c r="A23" s="60" t="s">
        <v>237</v>
      </c>
      <c r="B23" s="220">
        <f>'TAB4.1.2'!M$24</f>
        <v>0</v>
      </c>
      <c r="C23" s="187">
        <f>$B23*C$7</f>
        <v>0</v>
      </c>
      <c r="D23" s="187">
        <f t="shared" ref="D23" si="7">$B23*D$7</f>
        <v>0</v>
      </c>
    </row>
    <row r="24" spans="1:4" s="65" customFormat="1" ht="13.5" x14ac:dyDescent="0.3">
      <c r="A24" s="60" t="s">
        <v>15</v>
      </c>
      <c r="B24" s="220">
        <f>'TAB4.1.2'!M$25</f>
        <v>0</v>
      </c>
      <c r="C24" s="187">
        <f>$B24*C$8</f>
        <v>0</v>
      </c>
      <c r="D24" s="187">
        <f t="shared" ref="D24" si="8">$B24*D$8</f>
        <v>0</v>
      </c>
    </row>
    <row r="25" spans="1:4" s="65" customFormat="1" ht="13.5" x14ac:dyDescent="0.3">
      <c r="A25" s="214" t="s">
        <v>539</v>
      </c>
      <c r="B25" s="220">
        <f>'TAB4.1.2'!M$27</f>
        <v>0</v>
      </c>
      <c r="C25" s="187">
        <f>$B25*C$7</f>
        <v>0</v>
      </c>
      <c r="D25" s="187">
        <f t="shared" ref="D25" si="9">$B25*D$7</f>
        <v>0</v>
      </c>
    </row>
    <row r="26" spans="1:4" s="65" customFormat="1" ht="13.5" x14ac:dyDescent="0.3">
      <c r="A26" s="214" t="s">
        <v>89</v>
      </c>
      <c r="B26" s="220"/>
      <c r="C26" s="187">
        <f>SUM(C27:C29)</f>
        <v>0</v>
      </c>
      <c r="D26" s="187">
        <f t="shared" ref="D26" si="10">SUM(D27:D29)</f>
        <v>0</v>
      </c>
    </row>
    <row r="27" spans="1:4" s="65" customFormat="1" ht="13.5" x14ac:dyDescent="0.3">
      <c r="A27" s="59" t="s">
        <v>4</v>
      </c>
      <c r="B27" s="220">
        <f>'TAB4.1.2'!M$29</f>
        <v>0</v>
      </c>
      <c r="C27" s="187">
        <f>$B27*C$7</f>
        <v>0</v>
      </c>
      <c r="D27" s="187">
        <f t="shared" ref="D27:D30" si="11">$B27*D$7</f>
        <v>0</v>
      </c>
    </row>
    <row r="28" spans="1:4" s="65" customFormat="1" ht="13.5" x14ac:dyDescent="0.3">
      <c r="A28" s="59" t="s">
        <v>104</v>
      </c>
      <c r="B28" s="220">
        <f>'TAB4.1.2'!M$30</f>
        <v>0</v>
      </c>
      <c r="C28" s="187">
        <f>$B28*C$7</f>
        <v>0</v>
      </c>
      <c r="D28" s="187">
        <f t="shared" si="11"/>
        <v>0</v>
      </c>
    </row>
    <row r="29" spans="1:4" s="65" customFormat="1" ht="13.5" x14ac:dyDescent="0.3">
      <c r="A29" s="59" t="s">
        <v>106</v>
      </c>
      <c r="B29" s="220">
        <f>'TAB4.1.2'!M$31</f>
        <v>0</v>
      </c>
      <c r="C29" s="187">
        <f>$B29*C$7</f>
        <v>0</v>
      </c>
      <c r="D29" s="187">
        <f t="shared" si="11"/>
        <v>0</v>
      </c>
    </row>
    <row r="30" spans="1:4" s="65" customFormat="1" ht="13.5" x14ac:dyDescent="0.3">
      <c r="A30" s="214" t="s">
        <v>90</v>
      </c>
      <c r="B30" s="220">
        <f>'TAB4.1.2'!M$32</f>
        <v>0</v>
      </c>
      <c r="C30" s="187">
        <f>$B30*C$7</f>
        <v>0</v>
      </c>
      <c r="D30" s="187">
        <f t="shared" si="11"/>
        <v>0</v>
      </c>
    </row>
    <row r="31" spans="1:4" s="4" customFormat="1" ht="13.5" x14ac:dyDescent="0.3">
      <c r="A31" s="214" t="s">
        <v>91</v>
      </c>
      <c r="B31" s="182"/>
      <c r="C31" s="187">
        <f>$B31*C$13</f>
        <v>0</v>
      </c>
      <c r="D31" s="187">
        <f t="shared" ref="D31" si="12">$B31*D$13</f>
        <v>0</v>
      </c>
    </row>
    <row r="32" spans="1:4" s="65" customFormat="1" x14ac:dyDescent="0.3">
      <c r="A32" s="249" t="s">
        <v>467</v>
      </c>
      <c r="B32" s="213"/>
      <c r="C32" s="183">
        <f>SUM(C16,C25:C26,C30:C31)</f>
        <v>0</v>
      </c>
      <c r="D32" s="183">
        <f t="shared" ref="D32" si="13">SUM(D16,D25:D26,D30:D31)</f>
        <v>0</v>
      </c>
    </row>
    <row r="33" spans="1:5" s="65" customFormat="1" x14ac:dyDescent="0.3">
      <c r="A33" s="262" t="s">
        <v>239</v>
      </c>
      <c r="B33" s="1"/>
      <c r="C33" s="234">
        <v>1</v>
      </c>
      <c r="D33" s="234">
        <v>1</v>
      </c>
    </row>
    <row r="34" spans="1:5" s="65" customFormat="1" x14ac:dyDescent="0.3">
      <c r="A34" s="214" t="s">
        <v>466</v>
      </c>
      <c r="B34" s="1"/>
      <c r="C34" s="441">
        <f t="shared" ref="C34:D34" si="14">SUM(C18*C33,C21:C22)</f>
        <v>0</v>
      </c>
      <c r="D34" s="441">
        <f t="shared" si="14"/>
        <v>0</v>
      </c>
    </row>
    <row r="35" spans="1:5" x14ac:dyDescent="0.3">
      <c r="A35" s="212" t="s">
        <v>19</v>
      </c>
      <c r="B35" s="213"/>
      <c r="C35" s="183">
        <f>SUM(C30:C31,C25:C26,C34)</f>
        <v>0</v>
      </c>
      <c r="D35" s="183">
        <f t="shared" ref="D35" si="15">SUM(D30:D31,D25:D26,D34)</f>
        <v>0</v>
      </c>
    </row>
    <row r="36" spans="1:5" s="65" customFormat="1" ht="13.5" x14ac:dyDescent="0.3">
      <c r="A36" s="25" t="s">
        <v>465</v>
      </c>
      <c r="B36" s="7"/>
      <c r="C36" s="189"/>
      <c r="D36" s="189"/>
    </row>
    <row r="37" spans="1:5" s="65" customFormat="1" ht="13.5" x14ac:dyDescent="0.3">
      <c r="A37" s="190" t="s">
        <v>355</v>
      </c>
      <c r="B37" s="191"/>
      <c r="C37" s="192">
        <f>C34-C36</f>
        <v>0</v>
      </c>
      <c r="D37" s="192">
        <f t="shared" ref="D37" si="16">D34-D36</f>
        <v>0</v>
      </c>
    </row>
    <row r="38" spans="1:5" s="11" customFormat="1" ht="14.25" thickBot="1" x14ac:dyDescent="0.35">
      <c r="A38" s="141" t="s">
        <v>356</v>
      </c>
      <c r="B38" s="142"/>
      <c r="C38" s="221" t="str">
        <f>IFERROR((C37/C36)," ")</f>
        <v xml:space="preserve"> </v>
      </c>
      <c r="D38" s="221" t="str">
        <f t="shared" ref="D38" si="17">IFERROR((D37/D36)," ")</f>
        <v xml:space="preserve"> </v>
      </c>
    </row>
    <row r="39" spans="1:5" ht="15.75" thickTop="1" x14ac:dyDescent="0.3">
      <c r="A39" s="497" t="s">
        <v>346</v>
      </c>
      <c r="B39" s="498" t="s">
        <v>346</v>
      </c>
      <c r="C39" s="498" t="s">
        <v>346</v>
      </c>
      <c r="D39" s="498" t="s">
        <v>346</v>
      </c>
      <c r="E39" s="498" t="s">
        <v>346</v>
      </c>
    </row>
    <row r="40" spans="1:5" s="65" customFormat="1" ht="27" x14ac:dyDescent="0.3">
      <c r="A40" s="11"/>
      <c r="B40" s="456" t="s">
        <v>29</v>
      </c>
      <c r="C40" s="456" t="str">
        <f t="shared" ref="C40:D40" si="18">"Coût annuel estimé      "&amp;C$6</f>
        <v>Coût annuel estimé      BT1</v>
      </c>
      <c r="D40" s="456" t="str">
        <f t="shared" si="18"/>
        <v>Coût annuel estimé      BT2</v>
      </c>
    </row>
    <row r="41" spans="1:5" s="65" customFormat="1" ht="13.5" x14ac:dyDescent="0.3">
      <c r="A41" s="214" t="s">
        <v>11</v>
      </c>
      <c r="B41" s="137"/>
      <c r="C41" s="187">
        <f>SUM(C42,C46:C47)</f>
        <v>0</v>
      </c>
      <c r="D41" s="187">
        <f t="shared" ref="D41" si="19">SUM(D42,D46:D47)</f>
        <v>0</v>
      </c>
    </row>
    <row r="42" spans="1:5" s="65" customFormat="1" ht="13.5" x14ac:dyDescent="0.3">
      <c r="A42" s="59" t="s">
        <v>12</v>
      </c>
      <c r="B42" s="137"/>
      <c r="C42" s="187">
        <f>C43</f>
        <v>0</v>
      </c>
      <c r="D42" s="187">
        <f t="shared" ref="D42" si="20">D43</f>
        <v>0</v>
      </c>
    </row>
    <row r="43" spans="1:5" s="65" customFormat="1" ht="13.5" x14ac:dyDescent="0.3">
      <c r="A43" s="60" t="s">
        <v>13</v>
      </c>
      <c r="B43" s="137"/>
      <c r="C43" s="187">
        <f>SUM(C44:C45)</f>
        <v>0</v>
      </c>
      <c r="D43" s="187">
        <f t="shared" ref="D43" si="21">SUM(D44:D45)</f>
        <v>0</v>
      </c>
    </row>
    <row r="44" spans="1:5" s="65" customFormat="1" ht="13.5" x14ac:dyDescent="0.3">
      <c r="A44" s="215" t="s">
        <v>202</v>
      </c>
      <c r="B44" s="220">
        <f>'TAB4.2.2'!M$10</f>
        <v>0</v>
      </c>
      <c r="C44" s="187">
        <f>$B44*C$12*12</f>
        <v>0</v>
      </c>
      <c r="D44" s="187">
        <f t="shared" ref="D44:D45" si="22">$B44*D$12*12</f>
        <v>0</v>
      </c>
    </row>
    <row r="45" spans="1:5" s="65" customFormat="1" ht="13.5" x14ac:dyDescent="0.3">
      <c r="A45" s="215" t="s">
        <v>203</v>
      </c>
      <c r="B45" s="220">
        <f>'TAB4.2.2'!M$11</f>
        <v>0</v>
      </c>
      <c r="C45" s="187">
        <f>$B45*C$12*12</f>
        <v>0</v>
      </c>
      <c r="D45" s="187">
        <f t="shared" si="22"/>
        <v>0</v>
      </c>
    </row>
    <row r="46" spans="1:5" s="65" customFormat="1" ht="13.5" x14ac:dyDescent="0.3">
      <c r="A46" s="59" t="s">
        <v>14</v>
      </c>
      <c r="B46" s="187">
        <f>'TAB4.2.2'!M$14</f>
        <v>0</v>
      </c>
      <c r="C46" s="187">
        <f>$B46</f>
        <v>0</v>
      </c>
      <c r="D46" s="187">
        <f t="shared" ref="D46" si="23">$B46</f>
        <v>0</v>
      </c>
    </row>
    <row r="47" spans="1:5" s="65" customFormat="1" ht="13.5" x14ac:dyDescent="0.3">
      <c r="A47" s="59" t="s">
        <v>92</v>
      </c>
      <c r="B47" s="137"/>
      <c r="C47" s="187">
        <f>SUM(C48:C49)</f>
        <v>0</v>
      </c>
      <c r="D47" s="187">
        <f t="shared" ref="D47" si="24">SUM(D48:D49)</f>
        <v>0</v>
      </c>
    </row>
    <row r="48" spans="1:5" s="65" customFormat="1" ht="13.5" x14ac:dyDescent="0.3">
      <c r="A48" s="60" t="s">
        <v>237</v>
      </c>
      <c r="B48" s="220">
        <f>'TAB4.2.2'!M$17</f>
        <v>0</v>
      </c>
      <c r="C48" s="187">
        <f>$B48*C$7</f>
        <v>0</v>
      </c>
      <c r="D48" s="187">
        <f t="shared" ref="D48" si="25">$B48*D$7</f>
        <v>0</v>
      </c>
    </row>
    <row r="49" spans="1:5" s="65" customFormat="1" ht="13.5" x14ac:dyDescent="0.3">
      <c r="A49" s="60" t="s">
        <v>15</v>
      </c>
      <c r="B49" s="220">
        <f>'TAB4.2.2'!M$18</f>
        <v>0</v>
      </c>
      <c r="C49" s="187">
        <f>$B49*C$8</f>
        <v>0</v>
      </c>
      <c r="D49" s="187">
        <f t="shared" ref="D49" si="26">$B49*D$8</f>
        <v>0</v>
      </c>
    </row>
    <row r="50" spans="1:5" s="65" customFormat="1" ht="13.5" x14ac:dyDescent="0.3">
      <c r="A50" s="214" t="s">
        <v>539</v>
      </c>
      <c r="B50" s="220">
        <f>'TAB4.2.2'!M$20</f>
        <v>0</v>
      </c>
      <c r="C50" s="187">
        <f>$B50*C$7</f>
        <v>0</v>
      </c>
      <c r="D50" s="187">
        <f t="shared" ref="D50" si="27">$B50*D$7</f>
        <v>0</v>
      </c>
    </row>
    <row r="51" spans="1:5" s="65" customFormat="1" ht="13.5" x14ac:dyDescent="0.3">
      <c r="A51" s="214" t="s">
        <v>89</v>
      </c>
      <c r="B51" s="220"/>
      <c r="C51" s="187">
        <f>SUM(C52:C54)</f>
        <v>0</v>
      </c>
      <c r="D51" s="187">
        <f t="shared" ref="D51" si="28">SUM(D52:D54)</f>
        <v>0</v>
      </c>
    </row>
    <row r="52" spans="1:5" s="65" customFormat="1" ht="13.5" x14ac:dyDescent="0.3">
      <c r="A52" s="59" t="s">
        <v>4</v>
      </c>
      <c r="B52" s="220">
        <f>'TAB4.2.2'!M$22</f>
        <v>0</v>
      </c>
      <c r="C52" s="187">
        <f>$B52*C$7</f>
        <v>0</v>
      </c>
      <c r="D52" s="187">
        <f t="shared" ref="D52:D55" si="29">$B52*D$7</f>
        <v>0</v>
      </c>
    </row>
    <row r="53" spans="1:5" s="65" customFormat="1" ht="13.5" x14ac:dyDescent="0.3">
      <c r="A53" s="59" t="s">
        <v>104</v>
      </c>
      <c r="B53" s="220">
        <f>'TAB4.2.2'!M$23</f>
        <v>0</v>
      </c>
      <c r="C53" s="187">
        <f>$B53*C$7</f>
        <v>0</v>
      </c>
      <c r="D53" s="187">
        <f t="shared" si="29"/>
        <v>0</v>
      </c>
    </row>
    <row r="54" spans="1:5" s="4" customFormat="1" ht="13.5" x14ac:dyDescent="0.3">
      <c r="A54" s="59" t="s">
        <v>106</v>
      </c>
      <c r="B54" s="220">
        <f>'TAB4.2.2'!M$24</f>
        <v>0</v>
      </c>
      <c r="C54" s="187">
        <f>$B54*C$7</f>
        <v>0</v>
      </c>
      <c r="D54" s="187">
        <f t="shared" si="29"/>
        <v>0</v>
      </c>
    </row>
    <row r="55" spans="1:5" s="65" customFormat="1" ht="13.5" x14ac:dyDescent="0.3">
      <c r="A55" s="214" t="s">
        <v>90</v>
      </c>
      <c r="B55" s="220">
        <f>'TAB4.2.2'!M$25</f>
        <v>0</v>
      </c>
      <c r="C55" s="187">
        <f>$B55*C$7</f>
        <v>0</v>
      </c>
      <c r="D55" s="187">
        <f t="shared" si="29"/>
        <v>0</v>
      </c>
    </row>
    <row r="56" spans="1:5" s="65" customFormat="1" ht="13.5" x14ac:dyDescent="0.3">
      <c r="A56" s="214" t="s">
        <v>91</v>
      </c>
      <c r="B56" s="182"/>
      <c r="C56" s="187">
        <f>$B56*C$13</f>
        <v>0</v>
      </c>
      <c r="D56" s="187">
        <f t="shared" ref="D56" si="30">$B56*D$13</f>
        <v>0</v>
      </c>
    </row>
    <row r="57" spans="1:5" s="65" customFormat="1" x14ac:dyDescent="0.3">
      <c r="A57" s="249" t="s">
        <v>467</v>
      </c>
      <c r="B57" s="213"/>
      <c r="C57" s="183">
        <f>SUM(C41,C50:C51,C55:C56)</f>
        <v>0</v>
      </c>
      <c r="D57" s="183">
        <f t="shared" ref="D57" si="31">SUM(D41,D50:D51,D55:D56)</f>
        <v>0</v>
      </c>
    </row>
    <row r="58" spans="1:5" s="65" customFormat="1" x14ac:dyDescent="0.3">
      <c r="A58" s="262" t="s">
        <v>239</v>
      </c>
      <c r="B58" s="1"/>
      <c r="C58" s="234">
        <v>1</v>
      </c>
      <c r="D58" s="234">
        <v>1</v>
      </c>
    </row>
    <row r="59" spans="1:5" s="65" customFormat="1" x14ac:dyDescent="0.3">
      <c r="A59" s="214" t="s">
        <v>466</v>
      </c>
      <c r="B59" s="1"/>
      <c r="C59" s="441">
        <f t="shared" ref="C59:D59" si="32">SUM(C43*C58,C46:C47)</f>
        <v>0</v>
      </c>
      <c r="D59" s="441">
        <f t="shared" si="32"/>
        <v>0</v>
      </c>
    </row>
    <row r="60" spans="1:5" s="65" customFormat="1" x14ac:dyDescent="0.3">
      <c r="A60" s="212" t="s">
        <v>19</v>
      </c>
      <c r="B60" s="213"/>
      <c r="C60" s="183">
        <f>+SUM(C46:C47,C50:C51,C55:C56)+C42*C58</f>
        <v>0</v>
      </c>
      <c r="D60" s="183">
        <f>+SUM(D46:D47,D50:D51,D55:D56)+D42*D58</f>
        <v>0</v>
      </c>
    </row>
    <row r="61" spans="1:5" s="65" customFormat="1" ht="13.5" x14ac:dyDescent="0.3">
      <c r="A61" s="25" t="s">
        <v>465</v>
      </c>
      <c r="B61" s="7"/>
      <c r="C61" s="219">
        <f>C34</f>
        <v>0</v>
      </c>
      <c r="D61" s="219">
        <f>D34</f>
        <v>0</v>
      </c>
    </row>
    <row r="62" spans="1:5" s="65" customFormat="1" ht="13.5" x14ac:dyDescent="0.3">
      <c r="A62" s="190" t="s">
        <v>358</v>
      </c>
      <c r="B62" s="191"/>
      <c r="C62" s="192">
        <f>C60-C61</f>
        <v>0</v>
      </c>
      <c r="D62" s="192">
        <f t="shared" ref="D62" si="33">D60-D61</f>
        <v>0</v>
      </c>
    </row>
    <row r="63" spans="1:5" s="65" customFormat="1" ht="14.25" thickBot="1" x14ac:dyDescent="0.35">
      <c r="A63" s="141" t="s">
        <v>359</v>
      </c>
      <c r="B63" s="142"/>
      <c r="C63" s="221" t="str">
        <f>IFERROR((C62/C61)," ")</f>
        <v xml:space="preserve"> </v>
      </c>
      <c r="D63" s="221" t="str">
        <f t="shared" ref="D63" si="34">IFERROR((D62/D61)," ")</f>
        <v xml:space="preserve"> </v>
      </c>
    </row>
    <row r="64" spans="1:5" s="65" customFormat="1" ht="15.75" thickTop="1" x14ac:dyDescent="0.3">
      <c r="A64" s="497" t="s">
        <v>347</v>
      </c>
      <c r="B64" s="498" t="s">
        <v>347</v>
      </c>
      <c r="C64" s="498" t="s">
        <v>347</v>
      </c>
      <c r="D64" s="498" t="s">
        <v>347</v>
      </c>
      <c r="E64" s="498" t="s">
        <v>347</v>
      </c>
    </row>
    <row r="65" spans="1:4" s="65" customFormat="1" ht="27" x14ac:dyDescent="0.3">
      <c r="A65" s="11"/>
      <c r="B65" s="456" t="s">
        <v>29</v>
      </c>
      <c r="C65" s="456" t="str">
        <f t="shared" ref="C65:D65" si="35">"Coût annuel estimé      "&amp;C$6</f>
        <v>Coût annuel estimé      BT1</v>
      </c>
      <c r="D65" s="456" t="str">
        <f t="shared" si="35"/>
        <v>Coût annuel estimé      BT2</v>
      </c>
    </row>
    <row r="66" spans="1:4" s="65" customFormat="1" ht="13.5" x14ac:dyDescent="0.3">
      <c r="A66" s="214" t="s">
        <v>11</v>
      </c>
      <c r="B66" s="137"/>
      <c r="C66" s="187">
        <f>SUM(C67,C71:C72)</f>
        <v>0</v>
      </c>
      <c r="D66" s="187">
        <f t="shared" ref="D66" si="36">SUM(D67,D71:D72)</f>
        <v>0</v>
      </c>
    </row>
    <row r="67" spans="1:4" s="65" customFormat="1" ht="13.5" x14ac:dyDescent="0.3">
      <c r="A67" s="59" t="s">
        <v>12</v>
      </c>
      <c r="B67" s="137"/>
      <c r="C67" s="187">
        <f>C68</f>
        <v>0</v>
      </c>
      <c r="D67" s="187">
        <f t="shared" ref="D67" si="37">D68</f>
        <v>0</v>
      </c>
    </row>
    <row r="68" spans="1:4" s="65" customFormat="1" ht="13.5" x14ac:dyDescent="0.3">
      <c r="A68" s="60" t="s">
        <v>13</v>
      </c>
      <c r="B68" s="137"/>
      <c r="C68" s="187">
        <f>SUM(C69:C70)</f>
        <v>0</v>
      </c>
      <c r="D68" s="187">
        <f t="shared" ref="D68" si="38">SUM(D69:D70)</f>
        <v>0</v>
      </c>
    </row>
    <row r="69" spans="1:4" s="65" customFormat="1" ht="13.5" x14ac:dyDescent="0.3">
      <c r="A69" s="215" t="s">
        <v>202</v>
      </c>
      <c r="B69" s="220">
        <f>'TAB4.3.2'!M$10</f>
        <v>0</v>
      </c>
      <c r="C69" s="187">
        <f>$B69*C$12*12</f>
        <v>0</v>
      </c>
      <c r="D69" s="187">
        <f t="shared" ref="D69:D70" si="39">$B69*D$12*12</f>
        <v>0</v>
      </c>
    </row>
    <row r="70" spans="1:4" s="65" customFormat="1" ht="13.5" x14ac:dyDescent="0.3">
      <c r="A70" s="215" t="s">
        <v>203</v>
      </c>
      <c r="B70" s="220">
        <f>'TAB4.3.2'!M$11</f>
        <v>0</v>
      </c>
      <c r="C70" s="187">
        <f>$B70*C$12*12</f>
        <v>0</v>
      </c>
      <c r="D70" s="187">
        <f t="shared" si="39"/>
        <v>0</v>
      </c>
    </row>
    <row r="71" spans="1:4" s="65" customFormat="1" ht="13.5" x14ac:dyDescent="0.3">
      <c r="A71" s="59" t="s">
        <v>14</v>
      </c>
      <c r="B71" s="187">
        <f>'TAB4.3.2'!M$14</f>
        <v>0</v>
      </c>
      <c r="C71" s="187">
        <f>$B71</f>
        <v>0</v>
      </c>
      <c r="D71" s="187">
        <f t="shared" ref="D71" si="40">$B71</f>
        <v>0</v>
      </c>
    </row>
    <row r="72" spans="1:4" s="65" customFormat="1" ht="13.5" x14ac:dyDescent="0.3">
      <c r="A72" s="59" t="s">
        <v>92</v>
      </c>
      <c r="B72" s="137"/>
      <c r="C72" s="187">
        <f>SUM(C73:C74)</f>
        <v>0</v>
      </c>
      <c r="D72" s="187">
        <f t="shared" ref="D72" si="41">SUM(D73:D74)</f>
        <v>0</v>
      </c>
    </row>
    <row r="73" spans="1:4" s="65" customFormat="1" ht="13.5" x14ac:dyDescent="0.3">
      <c r="A73" s="60" t="s">
        <v>237</v>
      </c>
      <c r="B73" s="220">
        <f>'TAB4.3.2'!M$17</f>
        <v>0</v>
      </c>
      <c r="C73" s="187">
        <f>$B73*C$7</f>
        <v>0</v>
      </c>
      <c r="D73" s="187">
        <f t="shared" ref="D73" si="42">$B73*D$7</f>
        <v>0</v>
      </c>
    </row>
    <row r="74" spans="1:4" s="65" customFormat="1" ht="13.5" x14ac:dyDescent="0.3">
      <c r="A74" s="60" t="s">
        <v>15</v>
      </c>
      <c r="B74" s="220">
        <f>'TAB4.3.2'!M$18</f>
        <v>0</v>
      </c>
      <c r="C74" s="187">
        <f>$B74*C$8</f>
        <v>0</v>
      </c>
      <c r="D74" s="187">
        <f t="shared" ref="D74" si="43">$B74*D$8</f>
        <v>0</v>
      </c>
    </row>
    <row r="75" spans="1:4" s="65" customFormat="1" ht="13.5" x14ac:dyDescent="0.3">
      <c r="A75" s="214" t="s">
        <v>539</v>
      </c>
      <c r="B75" s="220">
        <f>'TAB4.3.2'!M$20</f>
        <v>0</v>
      </c>
      <c r="C75" s="187">
        <f>$B75*C$7</f>
        <v>0</v>
      </c>
      <c r="D75" s="187">
        <f t="shared" ref="D75" si="44">$B75*D$7</f>
        <v>0</v>
      </c>
    </row>
    <row r="76" spans="1:4" s="4" customFormat="1" ht="13.5" x14ac:dyDescent="0.3">
      <c r="A76" s="214" t="s">
        <v>89</v>
      </c>
      <c r="B76" s="220"/>
      <c r="C76" s="187">
        <f>SUM(C77:C79)</f>
        <v>0</v>
      </c>
      <c r="D76" s="187">
        <f t="shared" ref="D76" si="45">SUM(D77:D79)</f>
        <v>0</v>
      </c>
    </row>
    <row r="77" spans="1:4" s="65" customFormat="1" ht="13.5" x14ac:dyDescent="0.3">
      <c r="A77" s="59" t="s">
        <v>4</v>
      </c>
      <c r="B77" s="220">
        <f>'TAB4.3.2'!M$22</f>
        <v>0</v>
      </c>
      <c r="C77" s="187">
        <f>$B77*C$7</f>
        <v>0</v>
      </c>
      <c r="D77" s="187">
        <f t="shared" ref="D77:D80" si="46">$B77*D$7</f>
        <v>0</v>
      </c>
    </row>
    <row r="78" spans="1:4" s="65" customFormat="1" ht="13.5" x14ac:dyDescent="0.3">
      <c r="A78" s="59" t="s">
        <v>104</v>
      </c>
      <c r="B78" s="220">
        <f>'TAB4.3.2'!M$23</f>
        <v>0</v>
      </c>
      <c r="C78" s="187">
        <f>$B78*C$7</f>
        <v>0</v>
      </c>
      <c r="D78" s="187">
        <f t="shared" si="46"/>
        <v>0</v>
      </c>
    </row>
    <row r="79" spans="1:4" s="65" customFormat="1" ht="13.5" x14ac:dyDescent="0.3">
      <c r="A79" s="59" t="s">
        <v>106</v>
      </c>
      <c r="B79" s="220">
        <f>'TAB4.3.2'!M$24</f>
        <v>0</v>
      </c>
      <c r="C79" s="187">
        <f>$B79*C$7</f>
        <v>0</v>
      </c>
      <c r="D79" s="187">
        <f t="shared" si="46"/>
        <v>0</v>
      </c>
    </row>
    <row r="80" spans="1:4" s="65" customFormat="1" ht="13.5" x14ac:dyDescent="0.3">
      <c r="A80" s="214" t="s">
        <v>90</v>
      </c>
      <c r="B80" s="220">
        <f>'TAB4.3.2'!M$25</f>
        <v>0</v>
      </c>
      <c r="C80" s="187">
        <f>$B80*C$7</f>
        <v>0</v>
      </c>
      <c r="D80" s="187">
        <f t="shared" si="46"/>
        <v>0</v>
      </c>
    </row>
    <row r="81" spans="1:5" s="65" customFormat="1" ht="13.5" x14ac:dyDescent="0.3">
      <c r="A81" s="214" t="s">
        <v>91</v>
      </c>
      <c r="B81" s="182"/>
      <c r="C81" s="187">
        <f>$B81*C$13</f>
        <v>0</v>
      </c>
      <c r="D81" s="187">
        <f t="shared" ref="D81" si="47">$B81*D$13</f>
        <v>0</v>
      </c>
    </row>
    <row r="82" spans="1:5" s="65" customFormat="1" x14ac:dyDescent="0.3">
      <c r="A82" s="249" t="s">
        <v>467</v>
      </c>
      <c r="B82" s="213"/>
      <c r="C82" s="183">
        <f>SUM(C66,C75:C76,C80:C81)</f>
        <v>0</v>
      </c>
      <c r="D82" s="183">
        <f t="shared" ref="D82" si="48">SUM(D66,D75:D76,D80:D81)</f>
        <v>0</v>
      </c>
    </row>
    <row r="83" spans="1:5" s="65" customFormat="1" x14ac:dyDescent="0.3">
      <c r="A83" s="262" t="s">
        <v>239</v>
      </c>
      <c r="B83" s="1"/>
      <c r="C83" s="234">
        <v>1</v>
      </c>
      <c r="D83" s="234">
        <v>1</v>
      </c>
    </row>
    <row r="84" spans="1:5" s="65" customFormat="1" x14ac:dyDescent="0.3">
      <c r="A84" s="214" t="s">
        <v>466</v>
      </c>
      <c r="B84" s="1"/>
      <c r="C84" s="441">
        <f t="shared" ref="C84:D84" si="49">SUM(C68*C83,C71:C72)</f>
        <v>0</v>
      </c>
      <c r="D84" s="441">
        <f t="shared" si="49"/>
        <v>0</v>
      </c>
    </row>
    <row r="85" spans="1:5" s="65" customFormat="1" x14ac:dyDescent="0.3">
      <c r="A85" s="212" t="s">
        <v>19</v>
      </c>
      <c r="B85" s="213"/>
      <c r="C85" s="183">
        <f>+SUM(C71:C72,C75:C76,C80:C81)+C67*C83</f>
        <v>0</v>
      </c>
      <c r="D85" s="183">
        <f>+SUM(D71:D72,D75:D76,D80:D81)+D67*D83</f>
        <v>0</v>
      </c>
    </row>
    <row r="86" spans="1:5" s="65" customFormat="1" ht="13.5" x14ac:dyDescent="0.3">
      <c r="A86" s="25" t="s">
        <v>465</v>
      </c>
      <c r="B86" s="7"/>
      <c r="C86" s="219">
        <f>C60</f>
        <v>0</v>
      </c>
      <c r="D86" s="219">
        <f>D60</f>
        <v>0</v>
      </c>
    </row>
    <row r="87" spans="1:5" s="65" customFormat="1" ht="13.5" x14ac:dyDescent="0.3">
      <c r="A87" s="190" t="s">
        <v>360</v>
      </c>
      <c r="B87" s="191"/>
      <c r="C87" s="192">
        <f>C85-C86</f>
        <v>0</v>
      </c>
      <c r="D87" s="192">
        <f t="shared" ref="D87" si="50">D85-D86</f>
        <v>0</v>
      </c>
    </row>
    <row r="88" spans="1:5" s="65" customFormat="1" ht="14.25" thickBot="1" x14ac:dyDescent="0.35">
      <c r="A88" s="141" t="s">
        <v>361</v>
      </c>
      <c r="B88" s="142"/>
      <c r="C88" s="193" t="str">
        <f>IFERROR((C87/C86)," ")</f>
        <v xml:space="preserve"> </v>
      </c>
      <c r="D88" s="193" t="str">
        <f t="shared" ref="D88" si="51">IFERROR((D87/D86)," ")</f>
        <v xml:space="preserve"> </v>
      </c>
    </row>
    <row r="89" spans="1:5" s="65" customFormat="1" ht="15.75" thickTop="1" x14ac:dyDescent="0.3">
      <c r="A89" s="497" t="s">
        <v>348</v>
      </c>
      <c r="B89" s="498" t="s">
        <v>348</v>
      </c>
      <c r="C89" s="498" t="s">
        <v>348</v>
      </c>
      <c r="D89" s="498" t="s">
        <v>348</v>
      </c>
      <c r="E89" s="498" t="s">
        <v>348</v>
      </c>
    </row>
    <row r="90" spans="1:5" s="65" customFormat="1" ht="27" x14ac:dyDescent="0.3">
      <c r="A90" s="11"/>
      <c r="B90" s="456" t="s">
        <v>29</v>
      </c>
      <c r="C90" s="456" t="str">
        <f t="shared" ref="C90:D90" si="52">"Coût annuel estimé      "&amp;C$6</f>
        <v>Coût annuel estimé      BT1</v>
      </c>
      <c r="D90" s="456" t="str">
        <f t="shared" si="52"/>
        <v>Coût annuel estimé      BT2</v>
      </c>
    </row>
    <row r="91" spans="1:5" s="65" customFormat="1" ht="13.5" x14ac:dyDescent="0.3">
      <c r="A91" s="214" t="s">
        <v>11</v>
      </c>
      <c r="B91" s="137"/>
      <c r="C91" s="187">
        <f>SUM(C92,C96:C97)</f>
        <v>0</v>
      </c>
      <c r="D91" s="187">
        <f t="shared" ref="D91" si="53">SUM(D92,D96:D97)</f>
        <v>0</v>
      </c>
    </row>
    <row r="92" spans="1:5" s="65" customFormat="1" ht="13.5" x14ac:dyDescent="0.3">
      <c r="A92" s="59" t="s">
        <v>12</v>
      </c>
      <c r="B92" s="137"/>
      <c r="C92" s="187">
        <f>C93</f>
        <v>0</v>
      </c>
      <c r="D92" s="187">
        <f t="shared" ref="D92" si="54">D93</f>
        <v>0</v>
      </c>
    </row>
    <row r="93" spans="1:5" s="65" customFormat="1" ht="13.5" x14ac:dyDescent="0.3">
      <c r="A93" s="60" t="s">
        <v>13</v>
      </c>
      <c r="B93" s="137"/>
      <c r="C93" s="187">
        <f>SUM(C94:C95)</f>
        <v>0</v>
      </c>
      <c r="D93" s="187">
        <f t="shared" ref="D93" si="55">SUM(D94:D95)</f>
        <v>0</v>
      </c>
    </row>
    <row r="94" spans="1:5" s="65" customFormat="1" ht="13.5" x14ac:dyDescent="0.3">
      <c r="A94" s="215" t="s">
        <v>202</v>
      </c>
      <c r="B94" s="220">
        <f>'TAB4.4.2'!M$10</f>
        <v>0</v>
      </c>
      <c r="C94" s="187">
        <f>$B94*C$12*12</f>
        <v>0</v>
      </c>
      <c r="D94" s="187">
        <f t="shared" ref="D94:D95" si="56">$B94*D$12*12</f>
        <v>0</v>
      </c>
    </row>
    <row r="95" spans="1:5" s="65" customFormat="1" ht="13.5" x14ac:dyDescent="0.3">
      <c r="A95" s="215" t="s">
        <v>203</v>
      </c>
      <c r="B95" s="220">
        <f>'TAB4.4.2'!M$11</f>
        <v>0</v>
      </c>
      <c r="C95" s="187">
        <f>$B95*C$12*12</f>
        <v>0</v>
      </c>
      <c r="D95" s="187">
        <f t="shared" si="56"/>
        <v>0</v>
      </c>
    </row>
    <row r="96" spans="1:5" s="65" customFormat="1" ht="13.5" x14ac:dyDescent="0.3">
      <c r="A96" s="59" t="s">
        <v>14</v>
      </c>
      <c r="B96" s="187">
        <f>'TAB4.4.2'!M$14</f>
        <v>0</v>
      </c>
      <c r="C96" s="187">
        <f>$B96</f>
        <v>0</v>
      </c>
      <c r="D96" s="187">
        <f t="shared" ref="D96" si="57">$B96</f>
        <v>0</v>
      </c>
    </row>
    <row r="97" spans="1:4" s="65" customFormat="1" ht="13.5" x14ac:dyDescent="0.3">
      <c r="A97" s="59" t="s">
        <v>92</v>
      </c>
      <c r="B97" s="137"/>
      <c r="C97" s="187">
        <f>SUM(C98:C99)</f>
        <v>0</v>
      </c>
      <c r="D97" s="187">
        <f t="shared" ref="D97" si="58">SUM(D98:D99)</f>
        <v>0</v>
      </c>
    </row>
    <row r="98" spans="1:4" s="4" customFormat="1" ht="13.5" x14ac:dyDescent="0.3">
      <c r="A98" s="60" t="s">
        <v>237</v>
      </c>
      <c r="B98" s="220">
        <f>'TAB4.4.2'!M$17</f>
        <v>0</v>
      </c>
      <c r="C98" s="187">
        <f>$B98*C$7</f>
        <v>0</v>
      </c>
      <c r="D98" s="187">
        <f t="shared" ref="D98" si="59">$B98*D$7</f>
        <v>0</v>
      </c>
    </row>
    <row r="99" spans="1:4" s="65" customFormat="1" ht="13.5" x14ac:dyDescent="0.3">
      <c r="A99" s="60" t="s">
        <v>15</v>
      </c>
      <c r="B99" s="220">
        <f>'TAB4.4.2'!M$18</f>
        <v>0</v>
      </c>
      <c r="C99" s="187">
        <f>$B99*C$8</f>
        <v>0</v>
      </c>
      <c r="D99" s="187">
        <f t="shared" ref="D99" si="60">$B99*D$8</f>
        <v>0</v>
      </c>
    </row>
    <row r="100" spans="1:4" s="65" customFormat="1" ht="13.5" x14ac:dyDescent="0.3">
      <c r="A100" s="214" t="s">
        <v>539</v>
      </c>
      <c r="B100" s="220">
        <f>'TAB4.4.2'!M$20</f>
        <v>0</v>
      </c>
      <c r="C100" s="187">
        <f>$B100*C$7</f>
        <v>0</v>
      </c>
      <c r="D100" s="187">
        <f t="shared" ref="D100" si="61">$B100*D$7</f>
        <v>0</v>
      </c>
    </row>
    <row r="101" spans="1:4" s="65" customFormat="1" ht="13.5" x14ac:dyDescent="0.3">
      <c r="A101" s="214" t="s">
        <v>89</v>
      </c>
      <c r="B101" s="220"/>
      <c r="C101" s="187">
        <f>SUM(C102:C104)</f>
        <v>0</v>
      </c>
      <c r="D101" s="187">
        <f t="shared" ref="D101" si="62">SUM(D102:D104)</f>
        <v>0</v>
      </c>
    </row>
    <row r="102" spans="1:4" s="65" customFormat="1" ht="13.5" x14ac:dyDescent="0.3">
      <c r="A102" s="59" t="s">
        <v>4</v>
      </c>
      <c r="B102" s="220">
        <f>'TAB4.4.2'!M$22</f>
        <v>0</v>
      </c>
      <c r="C102" s="187">
        <f>$B102*C$7</f>
        <v>0</v>
      </c>
      <c r="D102" s="187">
        <f t="shared" ref="D102:D105" si="63">$B102*D$7</f>
        <v>0</v>
      </c>
    </row>
    <row r="103" spans="1:4" s="65" customFormat="1" ht="13.5" x14ac:dyDescent="0.3">
      <c r="A103" s="59" t="s">
        <v>104</v>
      </c>
      <c r="B103" s="220">
        <f>'TAB4.4.2'!M$23</f>
        <v>0</v>
      </c>
      <c r="C103" s="187">
        <f>$B103*C$7</f>
        <v>0</v>
      </c>
      <c r="D103" s="187">
        <f t="shared" si="63"/>
        <v>0</v>
      </c>
    </row>
    <row r="104" spans="1:4" s="65" customFormat="1" ht="13.5" x14ac:dyDescent="0.3">
      <c r="A104" s="59" t="s">
        <v>106</v>
      </c>
      <c r="B104" s="220">
        <f>'TAB4.4.2'!M$24</f>
        <v>0</v>
      </c>
      <c r="C104" s="187">
        <f>$B104*C$7</f>
        <v>0</v>
      </c>
      <c r="D104" s="187">
        <f t="shared" si="63"/>
        <v>0</v>
      </c>
    </row>
    <row r="105" spans="1:4" s="65" customFormat="1" ht="13.5" x14ac:dyDescent="0.3">
      <c r="A105" s="214" t="s">
        <v>90</v>
      </c>
      <c r="B105" s="220">
        <f>'TAB4.4.2'!M$25</f>
        <v>0</v>
      </c>
      <c r="C105" s="187">
        <f>$B105*C$7</f>
        <v>0</v>
      </c>
      <c r="D105" s="187">
        <f t="shared" si="63"/>
        <v>0</v>
      </c>
    </row>
    <row r="106" spans="1:4" s="65" customFormat="1" ht="13.5" x14ac:dyDescent="0.3">
      <c r="A106" s="214" t="s">
        <v>91</v>
      </c>
      <c r="B106" s="182"/>
      <c r="C106" s="187">
        <f>$B106*C$13</f>
        <v>0</v>
      </c>
      <c r="D106" s="187">
        <f t="shared" ref="D106" si="64">$B106*D$13</f>
        <v>0</v>
      </c>
    </row>
    <row r="107" spans="1:4" s="65" customFormat="1" x14ac:dyDescent="0.3">
      <c r="A107" s="249" t="s">
        <v>467</v>
      </c>
      <c r="B107" s="213"/>
      <c r="C107" s="183">
        <f>SUM(C91,C100:C101,C105:C106)</f>
        <v>0</v>
      </c>
      <c r="D107" s="183">
        <f t="shared" ref="D107" si="65">SUM(D91,D100:D101,D105:D106)</f>
        <v>0</v>
      </c>
    </row>
    <row r="108" spans="1:4" s="65" customFormat="1" x14ac:dyDescent="0.3">
      <c r="A108" s="262" t="s">
        <v>239</v>
      </c>
      <c r="B108" s="1"/>
      <c r="C108" s="234">
        <v>1</v>
      </c>
      <c r="D108" s="234">
        <v>1</v>
      </c>
    </row>
    <row r="109" spans="1:4" s="65" customFormat="1" x14ac:dyDescent="0.3">
      <c r="A109" s="214" t="s">
        <v>466</v>
      </c>
      <c r="B109" s="1"/>
      <c r="C109" s="441">
        <f t="shared" ref="C109:D109" si="66">SUM(C93*C108,C96:C97)</f>
        <v>0</v>
      </c>
      <c r="D109" s="441">
        <f t="shared" si="66"/>
        <v>0</v>
      </c>
    </row>
    <row r="110" spans="1:4" s="65" customFormat="1" x14ac:dyDescent="0.3">
      <c r="A110" s="212" t="s">
        <v>19</v>
      </c>
      <c r="B110" s="213"/>
      <c r="C110" s="183">
        <f>+SUM(C96:C97,C100:C101,C105:C106)+C92*C108</f>
        <v>0</v>
      </c>
      <c r="D110" s="183">
        <f>+SUM(D96:D97,D100:D101,D105:D106)+D92*D108</f>
        <v>0</v>
      </c>
    </row>
    <row r="111" spans="1:4" s="65" customFormat="1" ht="13.5" x14ac:dyDescent="0.3">
      <c r="A111" s="25" t="s">
        <v>465</v>
      </c>
      <c r="B111" s="7"/>
      <c r="C111" s="219">
        <f>C85</f>
        <v>0</v>
      </c>
      <c r="D111" s="219">
        <f>D85</f>
        <v>0</v>
      </c>
    </row>
    <row r="112" spans="1:4" s="65" customFormat="1" ht="13.5" x14ac:dyDescent="0.3">
      <c r="A112" s="190" t="s">
        <v>362</v>
      </c>
      <c r="B112" s="191"/>
      <c r="C112" s="192">
        <f>C110-C111</f>
        <v>0</v>
      </c>
      <c r="D112" s="192">
        <f t="shared" ref="D112" si="67">D110-D111</f>
        <v>0</v>
      </c>
    </row>
    <row r="113" spans="1:5" s="65" customFormat="1" ht="14.25" thickBot="1" x14ac:dyDescent="0.35">
      <c r="A113" s="141" t="s">
        <v>363</v>
      </c>
      <c r="B113" s="142"/>
      <c r="C113" s="193" t="str">
        <f>IFERROR((C112/C111)," ")</f>
        <v xml:space="preserve"> </v>
      </c>
      <c r="D113" s="193" t="str">
        <f t="shared" ref="D113" si="68">IFERROR((D112/D111)," ")</f>
        <v xml:space="preserve"> </v>
      </c>
    </row>
    <row r="114" spans="1:5" s="65" customFormat="1" ht="15.75" thickTop="1" x14ac:dyDescent="0.3">
      <c r="A114" s="497" t="s">
        <v>349</v>
      </c>
      <c r="B114" s="498" t="s">
        <v>349</v>
      </c>
      <c r="C114" s="498" t="s">
        <v>349</v>
      </c>
      <c r="D114" s="498" t="s">
        <v>349</v>
      </c>
      <c r="E114" s="498" t="s">
        <v>349</v>
      </c>
    </row>
    <row r="115" spans="1:5" s="65" customFormat="1" ht="27" x14ac:dyDescent="0.3">
      <c r="A115" s="11"/>
      <c r="B115" s="456" t="s">
        <v>29</v>
      </c>
      <c r="C115" s="456" t="str">
        <f t="shared" ref="C115:D115" si="69">"Coût annuel estimé      "&amp;C$6</f>
        <v>Coût annuel estimé      BT1</v>
      </c>
      <c r="D115" s="456" t="str">
        <f t="shared" si="69"/>
        <v>Coût annuel estimé      BT2</v>
      </c>
    </row>
    <row r="116" spans="1:5" s="65" customFormat="1" ht="13.5" x14ac:dyDescent="0.3">
      <c r="A116" s="214" t="s">
        <v>11</v>
      </c>
      <c r="B116" s="137"/>
      <c r="C116" s="187">
        <f>SUM(C117,C121:C122)</f>
        <v>0</v>
      </c>
      <c r="D116" s="187">
        <f t="shared" ref="D116" si="70">SUM(D117,D121:D122)</f>
        <v>0</v>
      </c>
    </row>
    <row r="117" spans="1:5" s="65" customFormat="1" ht="13.5" x14ac:dyDescent="0.3">
      <c r="A117" s="59" t="s">
        <v>12</v>
      </c>
      <c r="B117" s="137"/>
      <c r="C117" s="187">
        <f>C118</f>
        <v>0</v>
      </c>
      <c r="D117" s="187">
        <f t="shared" ref="D117" si="71">D118</f>
        <v>0</v>
      </c>
    </row>
    <row r="118" spans="1:5" s="65" customFormat="1" ht="13.5" x14ac:dyDescent="0.3">
      <c r="A118" s="60" t="s">
        <v>13</v>
      </c>
      <c r="B118" s="137"/>
      <c r="C118" s="187">
        <f>SUM(C119:C120)</f>
        <v>0</v>
      </c>
      <c r="D118" s="187">
        <f t="shared" ref="D118" si="72">SUM(D119:D120)</f>
        <v>0</v>
      </c>
    </row>
    <row r="119" spans="1:5" s="65" customFormat="1" ht="13.5" x14ac:dyDescent="0.3">
      <c r="A119" s="215" t="s">
        <v>202</v>
      </c>
      <c r="B119" s="220">
        <f>'TAB4.5.2'!M$10</f>
        <v>0</v>
      </c>
      <c r="C119" s="187">
        <f>$B119*C$12*12</f>
        <v>0</v>
      </c>
      <c r="D119" s="187">
        <f t="shared" ref="D119:D120" si="73">$B119*D$12*12</f>
        <v>0</v>
      </c>
    </row>
    <row r="120" spans="1:5" s="4" customFormat="1" ht="13.5" x14ac:dyDescent="0.3">
      <c r="A120" s="215" t="s">
        <v>203</v>
      </c>
      <c r="B120" s="220">
        <f>'TAB4.5.2'!M$11</f>
        <v>0</v>
      </c>
      <c r="C120" s="187">
        <f>$B120*C$12*12</f>
        <v>0</v>
      </c>
      <c r="D120" s="187">
        <f t="shared" si="73"/>
        <v>0</v>
      </c>
    </row>
    <row r="121" spans="1:5" s="65" customFormat="1" ht="13.5" x14ac:dyDescent="0.3">
      <c r="A121" s="59" t="s">
        <v>14</v>
      </c>
      <c r="B121" s="187">
        <f>'TAB4.5.2'!M$14</f>
        <v>0</v>
      </c>
      <c r="C121" s="187">
        <f>$B121</f>
        <v>0</v>
      </c>
      <c r="D121" s="187">
        <f t="shared" ref="D121" si="74">$B121</f>
        <v>0</v>
      </c>
    </row>
    <row r="122" spans="1:5" s="65" customFormat="1" ht="13.5" x14ac:dyDescent="0.3">
      <c r="A122" s="59" t="s">
        <v>92</v>
      </c>
      <c r="B122" s="137"/>
      <c r="C122" s="187">
        <f>SUM(C123:C124)</f>
        <v>0</v>
      </c>
      <c r="D122" s="187">
        <f t="shared" ref="D122" si="75">SUM(D123:D124)</f>
        <v>0</v>
      </c>
    </row>
    <row r="123" spans="1:5" x14ac:dyDescent="0.3">
      <c r="A123" s="60" t="s">
        <v>237</v>
      </c>
      <c r="B123" s="220">
        <f>'TAB4.5.2'!M$17</f>
        <v>0</v>
      </c>
      <c r="C123" s="187">
        <f>$B123*C$7</f>
        <v>0</v>
      </c>
      <c r="D123" s="187">
        <f t="shared" ref="D123" si="76">$B123*D$7</f>
        <v>0</v>
      </c>
    </row>
    <row r="124" spans="1:5" x14ac:dyDescent="0.3">
      <c r="A124" s="60" t="s">
        <v>15</v>
      </c>
      <c r="B124" s="220">
        <f>'TAB4.5.2'!M$18</f>
        <v>0</v>
      </c>
      <c r="C124" s="187">
        <f>$B124*C$8</f>
        <v>0</v>
      </c>
      <c r="D124" s="187">
        <f t="shared" ref="D124" si="77">$B124*D$8</f>
        <v>0</v>
      </c>
    </row>
    <row r="125" spans="1:5" x14ac:dyDescent="0.3">
      <c r="A125" s="214" t="s">
        <v>539</v>
      </c>
      <c r="B125" s="220">
        <f>'TAB4.5.2'!M$20</f>
        <v>0</v>
      </c>
      <c r="C125" s="187">
        <f>$B125*C$7</f>
        <v>0</v>
      </c>
      <c r="D125" s="187">
        <f t="shared" ref="D125" si="78">$B125*D$7</f>
        <v>0</v>
      </c>
    </row>
    <row r="126" spans="1:5" x14ac:dyDescent="0.3">
      <c r="A126" s="214" t="s">
        <v>89</v>
      </c>
      <c r="B126" s="220"/>
      <c r="C126" s="187">
        <f>SUM(C127:C129)</f>
        <v>0</v>
      </c>
      <c r="D126" s="187">
        <f t="shared" ref="D126" si="79">SUM(D127:D129)</f>
        <v>0</v>
      </c>
    </row>
    <row r="127" spans="1:5" x14ac:dyDescent="0.3">
      <c r="A127" s="59" t="s">
        <v>4</v>
      </c>
      <c r="B127" s="220">
        <f>'TAB4.5.2'!M$22</f>
        <v>0</v>
      </c>
      <c r="C127" s="187">
        <f>$B127*C$7</f>
        <v>0</v>
      </c>
      <c r="D127" s="187">
        <f t="shared" ref="D127:D130" si="80">$B127*D$7</f>
        <v>0</v>
      </c>
    </row>
    <row r="128" spans="1:5" x14ac:dyDescent="0.3">
      <c r="A128" s="59" t="s">
        <v>104</v>
      </c>
      <c r="B128" s="220">
        <f>'TAB4.5.2'!M$23</f>
        <v>0</v>
      </c>
      <c r="C128" s="187">
        <f>$B128*C$7</f>
        <v>0</v>
      </c>
      <c r="D128" s="187">
        <f t="shared" si="80"/>
        <v>0</v>
      </c>
    </row>
    <row r="129" spans="1:4" x14ac:dyDescent="0.3">
      <c r="A129" s="59" t="s">
        <v>106</v>
      </c>
      <c r="B129" s="220">
        <f>'TAB4.5.2'!M$24</f>
        <v>0</v>
      </c>
      <c r="C129" s="187">
        <f>$B129*C$7</f>
        <v>0</v>
      </c>
      <c r="D129" s="187">
        <f t="shared" si="80"/>
        <v>0</v>
      </c>
    </row>
    <row r="130" spans="1:4" x14ac:dyDescent="0.3">
      <c r="A130" s="214" t="s">
        <v>90</v>
      </c>
      <c r="B130" s="220">
        <f>'TAB4.5.2'!M$25</f>
        <v>0</v>
      </c>
      <c r="C130" s="187">
        <f>$B130*C$7</f>
        <v>0</v>
      </c>
      <c r="D130" s="187">
        <f t="shared" si="80"/>
        <v>0</v>
      </c>
    </row>
    <row r="131" spans="1:4" x14ac:dyDescent="0.3">
      <c r="A131" s="214" t="s">
        <v>91</v>
      </c>
      <c r="B131" s="182"/>
      <c r="C131" s="187">
        <f>$B131*C$13</f>
        <v>0</v>
      </c>
      <c r="D131" s="187">
        <f t="shared" ref="D131" si="81">$B131*D$13</f>
        <v>0</v>
      </c>
    </row>
    <row r="132" spans="1:4" x14ac:dyDescent="0.3">
      <c r="A132" s="249" t="s">
        <v>467</v>
      </c>
      <c r="B132" s="213"/>
      <c r="C132" s="183">
        <f>SUM(C116,C125:C126,C130:C131)</f>
        <v>0</v>
      </c>
      <c r="D132" s="183">
        <f t="shared" ref="D132" si="82">SUM(D116,D125:D126,D130:D131)</f>
        <v>0</v>
      </c>
    </row>
    <row r="133" spans="1:4" x14ac:dyDescent="0.3">
      <c r="A133" s="262" t="s">
        <v>239</v>
      </c>
      <c r="C133" s="234">
        <v>1</v>
      </c>
      <c r="D133" s="234">
        <v>1</v>
      </c>
    </row>
    <row r="134" spans="1:4" x14ac:dyDescent="0.3">
      <c r="A134" s="214" t="s">
        <v>466</v>
      </c>
      <c r="C134" s="441">
        <f t="shared" ref="C134:D134" si="83">SUM(C118*C133,C121:C122)</f>
        <v>0</v>
      </c>
      <c r="D134" s="441">
        <f t="shared" si="83"/>
        <v>0</v>
      </c>
    </row>
    <row r="135" spans="1:4" x14ac:dyDescent="0.3">
      <c r="A135" s="212" t="s">
        <v>19</v>
      </c>
      <c r="B135" s="213"/>
      <c r="C135" s="183">
        <f>+SUM(C121:C122,C125:C126,C130:C131)+C117*C133</f>
        <v>0</v>
      </c>
      <c r="D135" s="183">
        <f>+SUM(D121:D122,D125:D126,D130:D131)+D117*D133</f>
        <v>0</v>
      </c>
    </row>
    <row r="136" spans="1:4" x14ac:dyDescent="0.3">
      <c r="A136" s="25" t="s">
        <v>465</v>
      </c>
      <c r="B136" s="7"/>
      <c r="C136" s="219">
        <f>C110</f>
        <v>0</v>
      </c>
      <c r="D136" s="219">
        <f>D110</f>
        <v>0</v>
      </c>
    </row>
    <row r="137" spans="1:4" x14ac:dyDescent="0.3">
      <c r="A137" s="190" t="s">
        <v>367</v>
      </c>
      <c r="B137" s="191"/>
      <c r="C137" s="192">
        <f>C135-C136</f>
        <v>0</v>
      </c>
      <c r="D137" s="192">
        <f t="shared" ref="D137" si="84">D135-D136</f>
        <v>0</v>
      </c>
    </row>
    <row r="138" spans="1:4" ht="15.75" thickBot="1" x14ac:dyDescent="0.35">
      <c r="A138" s="141" t="s">
        <v>368</v>
      </c>
      <c r="B138" s="142"/>
      <c r="C138" s="193" t="str">
        <f>IFERROR((C137/C136)," ")</f>
        <v xml:space="preserve"> </v>
      </c>
      <c r="D138" s="193" t="str">
        <f t="shared" ref="D138" si="85">IFERROR((D137/D136)," ")</f>
        <v xml:space="preserve"> </v>
      </c>
    </row>
    <row r="139" spans="1:4" ht="15.75" thickTop="1" x14ac:dyDescent="0.3">
      <c r="A139" s="143"/>
    </row>
    <row r="140" spans="1:4" x14ac:dyDescent="0.3">
      <c r="A140" s="143"/>
    </row>
    <row r="141" spans="1:4" x14ac:dyDescent="0.3">
      <c r="A141" s="143"/>
    </row>
    <row r="142" spans="1:4" x14ac:dyDescent="0.3">
      <c r="A142" s="143"/>
    </row>
    <row r="143" spans="1:4" x14ac:dyDescent="0.3">
      <c r="A143" s="143"/>
    </row>
    <row r="144" spans="1:4" x14ac:dyDescent="0.3">
      <c r="A144" s="143"/>
    </row>
    <row r="145" spans="1:1" x14ac:dyDescent="0.3">
      <c r="A145" s="143"/>
    </row>
    <row r="146" spans="1:1" x14ac:dyDescent="0.3">
      <c r="A146" s="143"/>
    </row>
    <row r="147" spans="1:1" x14ac:dyDescent="0.3">
      <c r="A147" s="143"/>
    </row>
    <row r="148" spans="1:1" x14ac:dyDescent="0.3">
      <c r="A148" s="143"/>
    </row>
    <row r="149" spans="1:1" x14ac:dyDescent="0.3">
      <c r="A149" s="143"/>
    </row>
    <row r="150" spans="1:1" x14ac:dyDescent="0.3">
      <c r="A150" s="143"/>
    </row>
    <row r="151" spans="1:1" x14ac:dyDescent="0.3">
      <c r="A151" s="143"/>
    </row>
    <row r="152" spans="1:1" x14ac:dyDescent="0.3">
      <c r="A152" s="143"/>
    </row>
    <row r="153" spans="1:1" x14ac:dyDescent="0.3">
      <c r="A153" s="143"/>
    </row>
    <row r="154" spans="1:1" x14ac:dyDescent="0.3">
      <c r="A154" s="143"/>
    </row>
    <row r="155" spans="1:1" x14ac:dyDescent="0.3">
      <c r="A155" s="143"/>
    </row>
    <row r="156" spans="1:1" x14ac:dyDescent="0.3">
      <c r="A156" s="143"/>
    </row>
    <row r="157" spans="1:1" x14ac:dyDescent="0.3">
      <c r="A157" s="143"/>
    </row>
    <row r="158" spans="1:1" x14ac:dyDescent="0.3">
      <c r="A158" s="143"/>
    </row>
    <row r="159" spans="1:1" x14ac:dyDescent="0.3">
      <c r="A159" s="143"/>
    </row>
    <row r="160" spans="1:1" x14ac:dyDescent="0.3">
      <c r="A160" s="143"/>
    </row>
    <row r="161" spans="1:1" x14ac:dyDescent="0.3">
      <c r="A161" s="143"/>
    </row>
    <row r="162" spans="1:1" x14ac:dyDescent="0.3">
      <c r="A162" s="143"/>
    </row>
    <row r="163" spans="1:1" x14ac:dyDescent="0.3">
      <c r="A163" s="143"/>
    </row>
    <row r="164" spans="1:1" x14ac:dyDescent="0.3">
      <c r="A164" s="143"/>
    </row>
    <row r="165" spans="1:1" x14ac:dyDescent="0.3">
      <c r="A165" s="143"/>
    </row>
    <row r="166" spans="1:1" x14ac:dyDescent="0.3">
      <c r="A166" s="143"/>
    </row>
    <row r="167" spans="1:1" x14ac:dyDescent="0.3">
      <c r="A167" s="143"/>
    </row>
    <row r="168" spans="1:1" x14ac:dyDescent="0.3">
      <c r="A168" s="143"/>
    </row>
    <row r="169" spans="1:1" x14ac:dyDescent="0.3">
      <c r="A169" s="143"/>
    </row>
    <row r="170" spans="1:1" x14ac:dyDescent="0.3">
      <c r="A170" s="143"/>
    </row>
    <row r="171" spans="1:1" x14ac:dyDescent="0.3">
      <c r="A171" s="143"/>
    </row>
    <row r="172" spans="1:1" x14ac:dyDescent="0.3">
      <c r="A172" s="143"/>
    </row>
  </sheetData>
  <mergeCells count="1">
    <mergeCell ref="A6:B6"/>
  </mergeCells>
  <conditionalFormatting sqref="C36:D36">
    <cfRule type="containsText" dxfId="49" priority="37" operator="containsText" text="ntitulé">
      <formula>NOT(ISERROR(SEARCH("ntitulé",C36)))</formula>
    </cfRule>
    <cfRule type="containsBlanks" dxfId="48" priority="38">
      <formula>LEN(TRIM(C36))=0</formula>
    </cfRule>
  </conditionalFormatting>
  <conditionalFormatting sqref="C133:D133">
    <cfRule type="containsText" dxfId="47" priority="35" operator="containsText" text="ntitulé">
      <formula>NOT(ISERROR(SEARCH("ntitulé",C133)))</formula>
    </cfRule>
    <cfRule type="containsBlanks" dxfId="46" priority="36">
      <formula>LEN(TRIM(C133))=0</formula>
    </cfRule>
  </conditionalFormatting>
  <conditionalFormatting sqref="C133:D133">
    <cfRule type="containsText" dxfId="45" priority="33" operator="containsText" text="ntitulé">
      <formula>NOT(ISERROR(SEARCH("ntitulé",C133)))</formula>
    </cfRule>
    <cfRule type="containsBlanks" dxfId="44" priority="34">
      <formula>LEN(TRIM(C133))=0</formula>
    </cfRule>
  </conditionalFormatting>
  <conditionalFormatting sqref="C108:D108">
    <cfRule type="containsText" dxfId="43" priority="31" operator="containsText" text="ntitulé">
      <formula>NOT(ISERROR(SEARCH("ntitulé",C108)))</formula>
    </cfRule>
    <cfRule type="containsBlanks" dxfId="42" priority="32">
      <formula>LEN(TRIM(C108))=0</formula>
    </cfRule>
  </conditionalFormatting>
  <conditionalFormatting sqref="C108:D108">
    <cfRule type="containsText" dxfId="41" priority="29" operator="containsText" text="ntitulé">
      <formula>NOT(ISERROR(SEARCH("ntitulé",C108)))</formula>
    </cfRule>
    <cfRule type="containsBlanks" dxfId="40" priority="30">
      <formula>LEN(TRIM(C108))=0</formula>
    </cfRule>
  </conditionalFormatting>
  <conditionalFormatting sqref="C83:D83">
    <cfRule type="containsText" dxfId="39" priority="27" operator="containsText" text="ntitulé">
      <formula>NOT(ISERROR(SEARCH("ntitulé",C83)))</formula>
    </cfRule>
    <cfRule type="containsBlanks" dxfId="38" priority="28">
      <formula>LEN(TRIM(C83))=0</formula>
    </cfRule>
  </conditionalFormatting>
  <conditionalFormatting sqref="C83:D83">
    <cfRule type="containsText" dxfId="37" priority="25" operator="containsText" text="ntitulé">
      <formula>NOT(ISERROR(SEARCH("ntitulé",C83)))</formula>
    </cfRule>
    <cfRule type="containsBlanks" dxfId="36" priority="26">
      <formula>LEN(TRIM(C83))=0</formula>
    </cfRule>
  </conditionalFormatting>
  <conditionalFormatting sqref="C58:D58">
    <cfRule type="containsText" dxfId="35" priority="23" operator="containsText" text="ntitulé">
      <formula>NOT(ISERROR(SEARCH("ntitulé",C58)))</formula>
    </cfRule>
    <cfRule type="containsBlanks" dxfId="34" priority="24">
      <formula>LEN(TRIM(C58))=0</formula>
    </cfRule>
  </conditionalFormatting>
  <conditionalFormatting sqref="C58:D58">
    <cfRule type="containsText" dxfId="33" priority="21" operator="containsText" text="ntitulé">
      <formula>NOT(ISERROR(SEARCH("ntitulé",C58)))</formula>
    </cfRule>
    <cfRule type="containsBlanks" dxfId="32" priority="22">
      <formula>LEN(TRIM(C58))=0</formula>
    </cfRule>
  </conditionalFormatting>
  <conditionalFormatting sqref="C33:D34">
    <cfRule type="containsText" dxfId="31" priority="19" operator="containsText" text="ntitulé">
      <formula>NOT(ISERROR(SEARCH("ntitulé",C33)))</formula>
    </cfRule>
    <cfRule type="containsBlanks" dxfId="30" priority="20">
      <formula>LEN(TRIM(C33))=0</formula>
    </cfRule>
  </conditionalFormatting>
  <conditionalFormatting sqref="C33:D34">
    <cfRule type="containsText" dxfId="29" priority="17" operator="containsText" text="ntitulé">
      <formula>NOT(ISERROR(SEARCH("ntitulé",C33)))</formula>
    </cfRule>
    <cfRule type="containsBlanks" dxfId="28" priority="18">
      <formula>LEN(TRIM(C33))=0</formula>
    </cfRule>
  </conditionalFormatting>
  <conditionalFormatting sqref="C59:D59">
    <cfRule type="containsText" dxfId="27" priority="15" operator="containsText" text="ntitulé">
      <formula>NOT(ISERROR(SEARCH("ntitulé",C59)))</formula>
    </cfRule>
    <cfRule type="containsBlanks" dxfId="26" priority="16">
      <formula>LEN(TRIM(C59))=0</formula>
    </cfRule>
  </conditionalFormatting>
  <conditionalFormatting sqref="C59:D59">
    <cfRule type="containsText" dxfId="25" priority="13" operator="containsText" text="ntitulé">
      <formula>NOT(ISERROR(SEARCH("ntitulé",C59)))</formula>
    </cfRule>
    <cfRule type="containsBlanks" dxfId="24" priority="14">
      <formula>LEN(TRIM(C59))=0</formula>
    </cfRule>
  </conditionalFormatting>
  <conditionalFormatting sqref="C84:D84">
    <cfRule type="containsText" dxfId="23" priority="11" operator="containsText" text="ntitulé">
      <formula>NOT(ISERROR(SEARCH("ntitulé",C84)))</formula>
    </cfRule>
    <cfRule type="containsBlanks" dxfId="22" priority="12">
      <formula>LEN(TRIM(C84))=0</formula>
    </cfRule>
  </conditionalFormatting>
  <conditionalFormatting sqref="C84:D84">
    <cfRule type="containsText" dxfId="21" priority="9" operator="containsText" text="ntitulé">
      <formula>NOT(ISERROR(SEARCH("ntitulé",C84)))</formula>
    </cfRule>
    <cfRule type="containsBlanks" dxfId="20" priority="10">
      <formula>LEN(TRIM(C84))=0</formula>
    </cfRule>
  </conditionalFormatting>
  <conditionalFormatting sqref="C109:D109">
    <cfRule type="containsText" dxfId="19" priority="7" operator="containsText" text="ntitulé">
      <formula>NOT(ISERROR(SEARCH("ntitulé",C109)))</formula>
    </cfRule>
    <cfRule type="containsBlanks" dxfId="18" priority="8">
      <formula>LEN(TRIM(C109))=0</formula>
    </cfRule>
  </conditionalFormatting>
  <conditionalFormatting sqref="C109:D109">
    <cfRule type="containsText" dxfId="17" priority="5" operator="containsText" text="ntitulé">
      <formula>NOT(ISERROR(SEARCH("ntitulé",C109)))</formula>
    </cfRule>
    <cfRule type="containsBlanks" dxfId="16" priority="6">
      <formula>LEN(TRIM(C109))=0</formula>
    </cfRule>
  </conditionalFormatting>
  <conditionalFormatting sqref="C134:D134">
    <cfRule type="containsText" dxfId="15" priority="3" operator="containsText" text="ntitulé">
      <formula>NOT(ISERROR(SEARCH("ntitulé",C134)))</formula>
    </cfRule>
    <cfRule type="containsBlanks" dxfId="14" priority="4">
      <formula>LEN(TRIM(C134))=0</formula>
    </cfRule>
  </conditionalFormatting>
  <conditionalFormatting sqref="C134:D134">
    <cfRule type="containsText" dxfId="13" priority="1" operator="containsText" text="ntitulé">
      <formula>NOT(ISERROR(SEARCH("ntitulé",C134)))</formula>
    </cfRule>
    <cfRule type="containsBlanks" dxfId="12" priority="2">
      <formula>LEN(TRIM(C134))=0</formula>
    </cfRule>
  </conditionalFormatting>
  <pageMargins left="0.7" right="0.7" top="0.75" bottom="0.75" header="0.3" footer="0.3"/>
  <pageSetup paperSize="9" scale="75" orientation="landscape" verticalDpi="300" r:id="rId1"/>
  <rowBreaks count="5" manualBreakCount="5">
    <brk id="38" max="6" man="1"/>
    <brk id="63" max="6" man="1"/>
    <brk id="88" max="6" man="1"/>
    <brk id="113" max="6" man="1"/>
    <brk id="1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tint="-4.9989318521683403E-2"/>
  </sheetPr>
  <dimension ref="A3:W139"/>
  <sheetViews>
    <sheetView showGridLines="0" zoomScaleNormal="100" workbookViewId="0">
      <selection activeCell="A3" sqref="A3"/>
    </sheetView>
  </sheetViews>
  <sheetFormatPr baseColWidth="10" defaultColWidth="8.85546875" defaultRowHeight="15" x14ac:dyDescent="0.3"/>
  <cols>
    <col min="1" max="1" width="49.5703125" style="1" bestFit="1" customWidth="1"/>
    <col min="2" max="2" width="15.85546875" style="1" customWidth="1"/>
    <col min="3" max="8" width="16.5703125" style="1" customWidth="1"/>
    <col min="9" max="19" width="16.7109375" style="1" customWidth="1"/>
    <col min="20" max="23" width="25.7109375" style="1" customWidth="1"/>
    <col min="24" max="25" width="15.7109375" style="1" customWidth="1"/>
    <col min="26" max="16384" width="8.85546875" style="1"/>
  </cols>
  <sheetData>
    <row r="3" spans="1:23" ht="29.45" customHeight="1" x14ac:dyDescent="0.3">
      <c r="A3" s="40" t="str">
        <f>TAB00!B71&amp;" : "&amp;TAB00!C71</f>
        <v>TAB7.5 : Simulations des coûts de distribution pour les clients-types - niveau BT - Sans facturation du terme capacitaire</v>
      </c>
      <c r="B3" s="35"/>
      <c r="C3" s="35"/>
      <c r="D3" s="35"/>
      <c r="E3" s="35"/>
      <c r="F3" s="35"/>
      <c r="G3" s="35"/>
      <c r="H3" s="35"/>
    </row>
    <row r="4" spans="1:23" ht="15.75" thickBot="1" x14ac:dyDescent="0.35"/>
    <row r="5" spans="1:23" s="7" customFormat="1" ht="13.5" x14ac:dyDescent="0.3">
      <c r="A5" s="612" t="s">
        <v>22</v>
      </c>
      <c r="B5" s="613"/>
      <c r="C5" s="26" t="s">
        <v>32</v>
      </c>
      <c r="D5" s="26" t="s">
        <v>33</v>
      </c>
      <c r="E5" s="26" t="s">
        <v>34</v>
      </c>
      <c r="F5" s="26" t="s">
        <v>35</v>
      </c>
      <c r="G5" s="26" t="s">
        <v>36</v>
      </c>
      <c r="H5" s="26" t="s">
        <v>37</v>
      </c>
      <c r="I5" s="403" t="s">
        <v>369</v>
      </c>
      <c r="J5" s="403" t="s">
        <v>372</v>
      </c>
      <c r="K5" s="403" t="s">
        <v>373</v>
      </c>
      <c r="L5" s="403" t="s">
        <v>374</v>
      </c>
      <c r="M5" s="403" t="s">
        <v>375</v>
      </c>
      <c r="N5" s="403" t="s">
        <v>376</v>
      </c>
      <c r="O5" s="403" t="s">
        <v>377</v>
      </c>
      <c r="P5" s="403" t="s">
        <v>378</v>
      </c>
      <c r="Q5" s="403" t="s">
        <v>379</v>
      </c>
      <c r="R5" s="403" t="s">
        <v>380</v>
      </c>
      <c r="S5" s="403" t="s">
        <v>381</v>
      </c>
      <c r="T5" s="403" t="s">
        <v>382</v>
      </c>
      <c r="U5" s="403" t="s">
        <v>383</v>
      </c>
      <c r="V5" s="403" t="s">
        <v>384</v>
      </c>
      <c r="W5" s="403" t="s">
        <v>385</v>
      </c>
    </row>
    <row r="6" spans="1:23" s="7" customFormat="1" ht="14.45" customHeight="1" x14ac:dyDescent="0.3">
      <c r="A6" s="400" t="s">
        <v>350</v>
      </c>
      <c r="C6" s="182"/>
      <c r="D6" s="182"/>
      <c r="E6" s="182"/>
      <c r="F6" s="182"/>
      <c r="G6" s="182"/>
      <c r="H6" s="182"/>
      <c r="I6" s="9">
        <v>722.83189652827673</v>
      </c>
      <c r="J6" s="9">
        <v>1032.6169950403976</v>
      </c>
      <c r="K6" s="4">
        <v>0</v>
      </c>
      <c r="L6" s="4">
        <v>0</v>
      </c>
      <c r="M6" s="9">
        <v>2089.478048611054</v>
      </c>
      <c r="N6" s="9"/>
      <c r="O6" s="9"/>
      <c r="P6" s="9">
        <v>805.01800000000048</v>
      </c>
      <c r="Q6" s="4">
        <v>0</v>
      </c>
      <c r="R6" s="9">
        <v>805.01800000000048</v>
      </c>
      <c r="S6" s="4">
        <v>0</v>
      </c>
      <c r="T6" s="9">
        <v>2407.086582177667</v>
      </c>
      <c r="U6" s="4">
        <v>0</v>
      </c>
      <c r="V6" s="9">
        <v>2407.086582177667</v>
      </c>
      <c r="W6" s="4">
        <v>0</v>
      </c>
    </row>
    <row r="7" spans="1:23" s="7" customFormat="1" ht="14.45" customHeight="1" x14ac:dyDescent="0.3">
      <c r="A7" s="400" t="s">
        <v>351</v>
      </c>
      <c r="C7" s="182"/>
      <c r="D7" s="182"/>
      <c r="E7" s="182"/>
      <c r="F7" s="182"/>
      <c r="G7" s="182"/>
      <c r="H7" s="182"/>
      <c r="I7" s="9">
        <v>961.8072768609527</v>
      </c>
      <c r="J7" s="9">
        <v>1374.0103955156392</v>
      </c>
      <c r="K7" s="4">
        <v>0</v>
      </c>
      <c r="L7" s="4">
        <v>0</v>
      </c>
      <c r="M7" s="9">
        <v>2210.4059587625411</v>
      </c>
      <c r="N7" s="9"/>
      <c r="O7" s="9"/>
      <c r="P7" s="9">
        <v>1523.7769999999973</v>
      </c>
      <c r="Q7" s="4">
        <v>0</v>
      </c>
      <c r="R7" s="9">
        <v>1478.7969999999973</v>
      </c>
      <c r="S7" s="4">
        <v>0</v>
      </c>
      <c r="T7" s="9">
        <v>5654.6992025867266</v>
      </c>
      <c r="U7" s="4">
        <v>0</v>
      </c>
      <c r="V7" s="9">
        <v>5035.1342025867225</v>
      </c>
      <c r="W7" s="4">
        <v>0</v>
      </c>
    </row>
    <row r="8" spans="1:23" s="7" customFormat="1" ht="14.45" customHeight="1" x14ac:dyDescent="0.3">
      <c r="A8" s="400" t="s">
        <v>352</v>
      </c>
      <c r="C8" s="182"/>
      <c r="D8" s="182"/>
      <c r="E8" s="182"/>
      <c r="F8" s="182"/>
      <c r="G8" s="182"/>
      <c r="H8" s="182"/>
      <c r="I8" s="9">
        <v>878.44052917691329</v>
      </c>
      <c r="J8" s="9">
        <v>1254.9150416813034</v>
      </c>
      <c r="K8" s="4">
        <v>0</v>
      </c>
      <c r="L8" s="4">
        <v>0</v>
      </c>
      <c r="M8" s="9">
        <v>2588.5371387486357</v>
      </c>
      <c r="N8" s="9"/>
      <c r="O8" s="9"/>
      <c r="P8" s="9">
        <v>6333.4869999999873</v>
      </c>
      <c r="Q8" s="4">
        <v>0</v>
      </c>
      <c r="R8" s="9">
        <v>1440.9270000000022</v>
      </c>
      <c r="S8" s="4">
        <v>0</v>
      </c>
      <c r="T8" s="9">
        <v>7695.7363566003132</v>
      </c>
      <c r="U8" s="4">
        <v>0</v>
      </c>
      <c r="V8" s="9">
        <v>2803.1763566003083</v>
      </c>
      <c r="W8" s="4">
        <v>0</v>
      </c>
    </row>
    <row r="9" spans="1:23" s="7" customFormat="1" ht="14.45" customHeight="1" x14ac:dyDescent="0.3">
      <c r="A9" s="400" t="s">
        <v>353</v>
      </c>
      <c r="C9" s="182"/>
      <c r="D9" s="182"/>
      <c r="E9" s="182"/>
      <c r="F9" s="182"/>
      <c r="G9" s="182"/>
      <c r="H9" s="182"/>
      <c r="I9" s="9">
        <v>936.77562515639727</v>
      </c>
      <c r="J9" s="9">
        <v>1338.2508930805559</v>
      </c>
      <c r="K9" s="4">
        <v>0</v>
      </c>
      <c r="L9" s="4">
        <v>0</v>
      </c>
      <c r="M9" s="9">
        <v>2218.4410149621976</v>
      </c>
      <c r="N9" s="9"/>
      <c r="O9" s="9"/>
      <c r="P9" s="9">
        <v>4238.1929999999984</v>
      </c>
      <c r="Q9" s="4">
        <v>0</v>
      </c>
      <c r="R9" s="9">
        <v>3618.6279999999965</v>
      </c>
      <c r="S9" s="4">
        <v>0</v>
      </c>
      <c r="T9" s="9">
        <v>3024.9750417864207</v>
      </c>
      <c r="U9" s="4">
        <v>0</v>
      </c>
      <c r="V9" s="9">
        <v>2979.9950417864134</v>
      </c>
      <c r="W9" s="4">
        <v>0</v>
      </c>
    </row>
    <row r="10" spans="1:23" s="7" customFormat="1" ht="14.45" customHeight="1" x14ac:dyDescent="0.3">
      <c r="A10" s="400" t="s">
        <v>227</v>
      </c>
      <c r="C10" s="9">
        <v>600</v>
      </c>
      <c r="D10" s="9">
        <v>1200</v>
      </c>
      <c r="E10" s="9">
        <v>0</v>
      </c>
      <c r="F10" s="9">
        <v>3500</v>
      </c>
      <c r="G10" s="9">
        <v>0</v>
      </c>
      <c r="H10" s="9">
        <v>0</v>
      </c>
      <c r="I10" s="4">
        <v>0</v>
      </c>
      <c r="J10" s="4">
        <v>0</v>
      </c>
      <c r="K10" s="4">
        <v>0</v>
      </c>
      <c r="L10" s="404">
        <v>5000</v>
      </c>
      <c r="M10" s="9"/>
      <c r="N10" s="9"/>
      <c r="O10" s="9">
        <v>9106.8621610844293</v>
      </c>
      <c r="P10" s="4">
        <v>0</v>
      </c>
      <c r="Q10" s="4">
        <v>0</v>
      </c>
      <c r="R10" s="4">
        <v>0</v>
      </c>
      <c r="S10" s="4">
        <v>0</v>
      </c>
      <c r="T10" s="9">
        <v>0</v>
      </c>
      <c r="U10" s="4">
        <v>0</v>
      </c>
      <c r="V10" s="9"/>
      <c r="W10" s="4">
        <v>0</v>
      </c>
    </row>
    <row r="11" spans="1:23" s="7" customFormat="1" ht="14.45" customHeight="1" x14ac:dyDescent="0.3">
      <c r="A11" s="400" t="s">
        <v>226</v>
      </c>
      <c r="C11" s="9">
        <v>0</v>
      </c>
      <c r="D11" s="9">
        <v>0</v>
      </c>
      <c r="E11" s="9">
        <v>1600</v>
      </c>
      <c r="F11" s="9">
        <v>0</v>
      </c>
      <c r="G11" s="9">
        <v>3600</v>
      </c>
      <c r="H11" s="9">
        <v>3600</v>
      </c>
      <c r="I11" s="4">
        <v>0</v>
      </c>
      <c r="J11" s="4">
        <v>0</v>
      </c>
      <c r="K11" s="9">
        <v>2287.5320367217009</v>
      </c>
      <c r="L11" s="4">
        <v>0</v>
      </c>
      <c r="M11" s="9"/>
      <c r="N11" s="9">
        <v>4678.0151873596897</v>
      </c>
      <c r="O11" s="9"/>
      <c r="P11" s="4">
        <v>0</v>
      </c>
      <c r="Q11" s="9">
        <v>7138.5049999999883</v>
      </c>
      <c r="R11" s="4">
        <v>0</v>
      </c>
      <c r="S11" s="9">
        <v>2245.9450000000024</v>
      </c>
      <c r="T11" s="9">
        <v>0</v>
      </c>
      <c r="U11" s="9">
        <v>10102.822938777979</v>
      </c>
      <c r="V11" s="9">
        <v>5210.2629387779753</v>
      </c>
      <c r="W11" s="9">
        <v>5210.2629387779798</v>
      </c>
    </row>
    <row r="12" spans="1:23" s="4" customFormat="1" ht="14.45" customHeight="1" x14ac:dyDescent="0.3">
      <c r="A12" s="400" t="s">
        <v>225</v>
      </c>
      <c r="B12" s="7"/>
      <c r="C12" s="9">
        <v>0</v>
      </c>
      <c r="D12" s="9">
        <v>0</v>
      </c>
      <c r="E12" s="9">
        <v>1900</v>
      </c>
      <c r="F12" s="9">
        <v>0</v>
      </c>
      <c r="G12" s="9">
        <v>3900</v>
      </c>
      <c r="H12" s="9">
        <v>3900</v>
      </c>
      <c r="I12" s="4">
        <v>0</v>
      </c>
      <c r="J12" s="4">
        <v>0</v>
      </c>
      <c r="K12" s="10">
        <v>2712.2612885961953</v>
      </c>
      <c r="L12" s="4">
        <v>0</v>
      </c>
      <c r="M12" s="9"/>
      <c r="N12" s="9">
        <v>4428.8469737247387</v>
      </c>
      <c r="O12" s="9"/>
      <c r="P12" s="4">
        <v>0</v>
      </c>
      <c r="Q12" s="9">
        <v>5761.9699999999957</v>
      </c>
      <c r="R12" s="4">
        <v>0</v>
      </c>
      <c r="S12" s="9">
        <v>5097.4249999999938</v>
      </c>
      <c r="T12" s="9">
        <v>0</v>
      </c>
      <c r="U12" s="9">
        <v>8679.6742443731473</v>
      </c>
      <c r="V12" s="9">
        <v>8015.1292443731363</v>
      </c>
      <c r="W12" s="9">
        <v>8015.1292443731363</v>
      </c>
    </row>
    <row r="13" spans="1:23" s="4" customFormat="1" ht="14.45" customHeight="1" x14ac:dyDescent="0.3">
      <c r="A13" s="400" t="s">
        <v>370</v>
      </c>
      <c r="B13" s="7"/>
      <c r="C13" s="9">
        <v>0</v>
      </c>
      <c r="D13" s="9">
        <v>0</v>
      </c>
      <c r="E13" s="9">
        <v>0</v>
      </c>
      <c r="F13" s="9">
        <v>0</v>
      </c>
      <c r="G13" s="9">
        <v>0</v>
      </c>
      <c r="H13" s="9">
        <v>12500</v>
      </c>
      <c r="I13" s="4">
        <v>0</v>
      </c>
      <c r="J13" s="4">
        <v>0</v>
      </c>
      <c r="K13" s="4">
        <v>0</v>
      </c>
      <c r="L13" s="4">
        <v>0</v>
      </c>
      <c r="M13" s="4">
        <v>0</v>
      </c>
      <c r="N13" s="4">
        <v>0</v>
      </c>
      <c r="O13" s="4">
        <v>0</v>
      </c>
      <c r="P13" s="4">
        <v>0</v>
      </c>
      <c r="Q13" s="4">
        <v>0</v>
      </c>
      <c r="R13" s="4">
        <v>0</v>
      </c>
      <c r="S13" s="4">
        <v>0</v>
      </c>
      <c r="T13" s="9">
        <v>0</v>
      </c>
      <c r="U13" s="4">
        <v>0</v>
      </c>
      <c r="V13" s="9">
        <v>0</v>
      </c>
      <c r="W13" s="4">
        <v>0</v>
      </c>
    </row>
    <row r="14" spans="1:23" s="265" customFormat="1" ht="14.45" customHeight="1" x14ac:dyDescent="0.3">
      <c r="A14" s="401"/>
      <c r="B14" s="263"/>
      <c r="C14" s="264">
        <v>600</v>
      </c>
      <c r="D14" s="264">
        <v>1200</v>
      </c>
      <c r="E14" s="264">
        <v>3500</v>
      </c>
      <c r="F14" s="264">
        <v>3500</v>
      </c>
      <c r="G14" s="264">
        <v>7500</v>
      </c>
      <c r="H14" s="264">
        <v>20000</v>
      </c>
      <c r="I14" s="287">
        <v>3499.8553277225401</v>
      </c>
      <c r="J14" s="287">
        <v>4999.7933253178962</v>
      </c>
      <c r="K14" s="287">
        <v>4999.7933253178962</v>
      </c>
      <c r="L14" s="287">
        <v>5000</v>
      </c>
      <c r="M14" s="287">
        <v>9106.8621610844293</v>
      </c>
      <c r="N14" s="287">
        <v>9106.8621610844293</v>
      </c>
      <c r="O14" s="287">
        <v>9106.8621610844293</v>
      </c>
      <c r="P14" s="287">
        <v>12900.474999999984</v>
      </c>
      <c r="Q14" s="287">
        <v>12900.474999999984</v>
      </c>
      <c r="R14" s="287">
        <v>7343.3699999999972</v>
      </c>
      <c r="S14" s="287">
        <v>7343.3699999999972</v>
      </c>
      <c r="T14" s="9">
        <v>18782.497183151128</v>
      </c>
      <c r="U14" s="9">
        <v>18782.497183151128</v>
      </c>
      <c r="V14" s="9">
        <v>13225.392183151111</v>
      </c>
      <c r="W14" s="9">
        <v>13225.392183151111</v>
      </c>
    </row>
    <row r="15" spans="1:23" s="4" customFormat="1" ht="14.45" customHeight="1" x14ac:dyDescent="0.3">
      <c r="A15" s="400" t="s">
        <v>371</v>
      </c>
      <c r="B15" s="7"/>
      <c r="C15" s="9">
        <v>0</v>
      </c>
      <c r="D15" s="9">
        <v>0</v>
      </c>
      <c r="E15" s="9">
        <v>0</v>
      </c>
      <c r="F15" s="9">
        <v>0</v>
      </c>
      <c r="G15" s="9">
        <v>0</v>
      </c>
      <c r="H15" s="9">
        <v>0</v>
      </c>
      <c r="I15" s="4">
        <v>0</v>
      </c>
      <c r="J15" s="4">
        <v>0</v>
      </c>
      <c r="K15" s="4">
        <v>0</v>
      </c>
      <c r="L15" s="4">
        <v>0</v>
      </c>
      <c r="M15" s="4">
        <v>0</v>
      </c>
      <c r="N15" s="4">
        <v>0</v>
      </c>
      <c r="O15" s="4">
        <v>0</v>
      </c>
      <c r="P15" s="4">
        <v>27</v>
      </c>
      <c r="Q15" s="4">
        <v>27</v>
      </c>
      <c r="R15" s="4">
        <v>0</v>
      </c>
      <c r="S15" s="4">
        <v>0</v>
      </c>
      <c r="T15" s="9">
        <v>149</v>
      </c>
      <c r="U15" s="9">
        <v>149</v>
      </c>
      <c r="V15" s="4">
        <v>0</v>
      </c>
      <c r="W15" s="4">
        <v>0</v>
      </c>
    </row>
    <row r="16" spans="1:23" s="4" customFormat="1" ht="14.45" customHeight="1" x14ac:dyDescent="0.3">
      <c r="A16" s="400" t="s">
        <v>49</v>
      </c>
      <c r="B16" s="7"/>
      <c r="C16" s="27"/>
      <c r="D16" s="27"/>
      <c r="E16" s="27"/>
      <c r="F16" s="27"/>
      <c r="G16" s="27"/>
      <c r="H16" s="27"/>
      <c r="I16" s="27"/>
      <c r="J16" s="27"/>
      <c r="K16" s="27"/>
      <c r="L16" s="27"/>
      <c r="M16" s="27"/>
      <c r="N16" s="27"/>
      <c r="O16" s="27"/>
      <c r="P16" s="27"/>
      <c r="Q16" s="27"/>
      <c r="R16" s="27"/>
      <c r="S16" s="27"/>
      <c r="T16" s="27"/>
      <c r="U16" s="27"/>
      <c r="V16" s="27"/>
      <c r="W16" s="27"/>
    </row>
    <row r="17" spans="1:23" s="4" customFormat="1" ht="13.5" x14ac:dyDescent="0.3">
      <c r="A17" s="13"/>
      <c r="B17" s="7"/>
      <c r="C17" s="9"/>
      <c r="D17" s="9"/>
      <c r="E17" s="9"/>
      <c r="F17" s="9"/>
      <c r="G17" s="9"/>
      <c r="H17" s="9"/>
    </row>
    <row r="18" spans="1:23" s="4" customFormat="1" ht="18" x14ac:dyDescent="0.35">
      <c r="A18" s="610" t="s">
        <v>345</v>
      </c>
      <c r="B18" s="611"/>
      <c r="C18" s="611"/>
      <c r="D18" s="611"/>
      <c r="E18" s="611"/>
      <c r="F18" s="611"/>
      <c r="G18" s="611"/>
      <c r="H18" s="611"/>
      <c r="I18" s="611"/>
      <c r="J18" s="611"/>
      <c r="K18" s="611"/>
      <c r="L18" s="611"/>
      <c r="M18" s="611"/>
      <c r="N18" s="611"/>
      <c r="O18" s="611"/>
      <c r="P18" s="611"/>
      <c r="Q18" s="611"/>
      <c r="R18" s="611"/>
      <c r="S18" s="611"/>
      <c r="T18" s="611"/>
      <c r="U18" s="611"/>
      <c r="V18" s="611"/>
      <c r="W18" s="611"/>
    </row>
    <row r="19" spans="1:23" s="11" customFormat="1" ht="27" x14ac:dyDescent="0.3">
      <c r="B19" s="12" t="s">
        <v>29</v>
      </c>
      <c r="C19" s="12" t="str">
        <f t="shared" ref="C19:W19" si="0">"Coût annuel estimé      "&amp;C$5</f>
        <v>Coût annuel estimé      Da</v>
      </c>
      <c r="D19" s="12" t="str">
        <f t="shared" si="0"/>
        <v>Coût annuel estimé      Db</v>
      </c>
      <c r="E19" s="12" t="str">
        <f t="shared" si="0"/>
        <v>Coût annuel estimé      Dc</v>
      </c>
      <c r="F19" s="12" t="str">
        <f t="shared" si="0"/>
        <v>Coût annuel estimé      Dc1</v>
      </c>
      <c r="G19" s="146" t="str">
        <f t="shared" si="0"/>
        <v>Coût annuel estimé      Dd</v>
      </c>
      <c r="H19" s="146" t="str">
        <f t="shared" si="0"/>
        <v>Coût annuel estimé      De</v>
      </c>
      <c r="I19" s="402" t="str">
        <f t="shared" si="0"/>
        <v>Coût annuel estimé      3500 kWh - 4 plages</v>
      </c>
      <c r="J19" s="402" t="str">
        <f t="shared" si="0"/>
        <v>Coût annuel estimé      5000 kWh - 4 plages</v>
      </c>
      <c r="K19" s="402" t="str">
        <f t="shared" si="0"/>
        <v>Coût annuel estimé      5000 kWh - 2 plages</v>
      </c>
      <c r="L19" s="402" t="str">
        <f t="shared" si="0"/>
        <v>Coût annuel estimé      5000 kWh - 1 plage</v>
      </c>
      <c r="M19" s="402" t="str">
        <f t="shared" si="0"/>
        <v>Coût annuel estimé      PAC air-rad - 4 plages</v>
      </c>
      <c r="N19" s="402" t="str">
        <f t="shared" si="0"/>
        <v>Coût annuel estimé      PAC air-rad - 2 plages</v>
      </c>
      <c r="O19" s="402" t="str">
        <f t="shared" si="0"/>
        <v>Coût annuel estimé      PAC air-rad - 1 plage</v>
      </c>
      <c r="P19" s="402" t="str">
        <f t="shared" si="0"/>
        <v>Coût annuel estimé      VE2 - 4 plages</v>
      </c>
      <c r="Q19" s="402" t="str">
        <f t="shared" si="0"/>
        <v>Coût annuel estimé      VE2 - 2 plages</v>
      </c>
      <c r="R19" s="402" t="str">
        <f t="shared" si="0"/>
        <v>Coût annuel estimé      VE3 - 4 plages</v>
      </c>
      <c r="S19" s="402" t="str">
        <f t="shared" si="0"/>
        <v>Coût annuel estimé      VE3 - 2 plages</v>
      </c>
      <c r="T19" s="402" t="str">
        <f t="shared" si="0"/>
        <v>Coût annuel estimé      PAC air-rad-ECS + VE2 - 4 plages</v>
      </c>
      <c r="U19" s="402" t="str">
        <f t="shared" si="0"/>
        <v>Coût annuel estimé      PAC air-rad-ECS + VE2 - 2 plages</v>
      </c>
      <c r="V19" s="402" t="str">
        <f t="shared" si="0"/>
        <v>Coût annuel estimé      PAC air-rad-ECS + VE3 - 4 plages</v>
      </c>
      <c r="W19" s="402" t="str">
        <f t="shared" si="0"/>
        <v>Coût annuel estimé      PAC air-rad-ECS + VE3 - 2 plages</v>
      </c>
    </row>
    <row r="20" spans="1:23" x14ac:dyDescent="0.3">
      <c r="A20" s="214" t="s">
        <v>11</v>
      </c>
      <c r="B20" s="222"/>
      <c r="C20" s="9">
        <f>SUM(C21:C23)</f>
        <v>0</v>
      </c>
      <c r="D20" s="9">
        <f t="shared" ref="D20:H20" si="1">SUM(D21:D23)</f>
        <v>0</v>
      </c>
      <c r="E20" s="9">
        <f t="shared" si="1"/>
        <v>0</v>
      </c>
      <c r="F20" s="9">
        <f>SUM(F21:F23)</f>
        <v>0</v>
      </c>
      <c r="G20" s="9">
        <f t="shared" si="1"/>
        <v>0</v>
      </c>
      <c r="H20" s="9">
        <f t="shared" si="1"/>
        <v>0</v>
      </c>
      <c r="I20" s="9">
        <f>SUM(I21:I23)</f>
        <v>0</v>
      </c>
      <c r="J20" s="9">
        <f t="shared" ref="J20:W20" si="2">SUM(J21:J23)</f>
        <v>0</v>
      </c>
      <c r="K20" s="9">
        <f t="shared" si="2"/>
        <v>0</v>
      </c>
      <c r="L20" s="9">
        <f t="shared" si="2"/>
        <v>0</v>
      </c>
      <c r="M20" s="9">
        <f t="shared" si="2"/>
        <v>0</v>
      </c>
      <c r="N20" s="9">
        <f t="shared" si="2"/>
        <v>0</v>
      </c>
      <c r="O20" s="9">
        <f t="shared" si="2"/>
        <v>0</v>
      </c>
      <c r="P20" s="9">
        <f t="shared" si="2"/>
        <v>0</v>
      </c>
      <c r="Q20" s="9">
        <f t="shared" si="2"/>
        <v>0</v>
      </c>
      <c r="R20" s="9">
        <f t="shared" si="2"/>
        <v>0</v>
      </c>
      <c r="S20" s="9">
        <f t="shared" si="2"/>
        <v>0</v>
      </c>
      <c r="T20" s="9">
        <f t="shared" si="2"/>
        <v>0</v>
      </c>
      <c r="U20" s="9">
        <f t="shared" si="2"/>
        <v>0</v>
      </c>
      <c r="V20" s="9">
        <f t="shared" si="2"/>
        <v>0</v>
      </c>
      <c r="W20" s="9">
        <f t="shared" si="2"/>
        <v>0</v>
      </c>
    </row>
    <row r="21" spans="1:23" x14ac:dyDescent="0.3">
      <c r="A21" s="59" t="s">
        <v>12</v>
      </c>
      <c r="B21" s="182"/>
      <c r="C21" s="182"/>
      <c r="D21" s="182"/>
      <c r="E21" s="182"/>
      <c r="F21" s="182"/>
      <c r="G21" s="182"/>
      <c r="H21" s="182"/>
      <c r="I21" s="182"/>
      <c r="J21" s="182"/>
      <c r="K21" s="182"/>
      <c r="L21" s="182"/>
      <c r="M21" s="182"/>
      <c r="N21" s="182"/>
      <c r="O21" s="182"/>
      <c r="P21" s="182"/>
      <c r="Q21" s="182"/>
      <c r="R21" s="182"/>
      <c r="S21" s="182"/>
      <c r="T21" s="182"/>
      <c r="U21" s="182"/>
      <c r="V21" s="182"/>
      <c r="W21" s="182"/>
    </row>
    <row r="22" spans="1:23" x14ac:dyDescent="0.3">
      <c r="A22" s="59" t="s">
        <v>14</v>
      </c>
      <c r="B22" s="219">
        <f>'TAB4.1.2'!$M$45</f>
        <v>0</v>
      </c>
      <c r="C22" s="9">
        <f>$B22*1</f>
        <v>0</v>
      </c>
      <c r="D22" s="9">
        <f t="shared" ref="D22:W22" si="3">$B22*1</f>
        <v>0</v>
      </c>
      <c r="E22" s="9">
        <f t="shared" si="3"/>
        <v>0</v>
      </c>
      <c r="F22" s="9">
        <f t="shared" si="3"/>
        <v>0</v>
      </c>
      <c r="G22" s="9">
        <f t="shared" si="3"/>
        <v>0</v>
      </c>
      <c r="H22" s="9">
        <f t="shared" si="3"/>
        <v>0</v>
      </c>
      <c r="I22" s="9">
        <f t="shared" si="3"/>
        <v>0</v>
      </c>
      <c r="J22" s="9">
        <f t="shared" si="3"/>
        <v>0</v>
      </c>
      <c r="K22" s="9">
        <f t="shared" si="3"/>
        <v>0</v>
      </c>
      <c r="L22" s="9">
        <f t="shared" si="3"/>
        <v>0</v>
      </c>
      <c r="M22" s="9">
        <f t="shared" si="3"/>
        <v>0</v>
      </c>
      <c r="N22" s="9">
        <f t="shared" si="3"/>
        <v>0</v>
      </c>
      <c r="O22" s="9">
        <f t="shared" si="3"/>
        <v>0</v>
      </c>
      <c r="P22" s="9">
        <f t="shared" si="3"/>
        <v>0</v>
      </c>
      <c r="Q22" s="9">
        <f t="shared" si="3"/>
        <v>0</v>
      </c>
      <c r="R22" s="9">
        <f t="shared" si="3"/>
        <v>0</v>
      </c>
      <c r="S22" s="9">
        <f t="shared" si="3"/>
        <v>0</v>
      </c>
      <c r="T22" s="9">
        <f t="shared" si="3"/>
        <v>0</v>
      </c>
      <c r="U22" s="9">
        <f t="shared" si="3"/>
        <v>0</v>
      </c>
      <c r="V22" s="9">
        <f t="shared" si="3"/>
        <v>0</v>
      </c>
      <c r="W22" s="9">
        <f t="shared" si="3"/>
        <v>0</v>
      </c>
    </row>
    <row r="23" spans="1:23" x14ac:dyDescent="0.3">
      <c r="A23" s="59" t="s">
        <v>92</v>
      </c>
      <c r="B23" s="222"/>
      <c r="C23" s="9">
        <f t="shared" ref="C23:H23" si="4">SUM(C28:C31)</f>
        <v>0</v>
      </c>
      <c r="D23" s="9">
        <f t="shared" si="4"/>
        <v>0</v>
      </c>
      <c r="E23" s="9">
        <f t="shared" si="4"/>
        <v>0</v>
      </c>
      <c r="F23" s="9">
        <f t="shared" si="4"/>
        <v>0</v>
      </c>
      <c r="G23" s="9">
        <f t="shared" si="4"/>
        <v>0</v>
      </c>
      <c r="H23" s="9">
        <f t="shared" si="4"/>
        <v>0</v>
      </c>
      <c r="I23" s="9">
        <f>SUM(I24:I31)</f>
        <v>0</v>
      </c>
      <c r="J23" s="9">
        <f t="shared" ref="J23:W23" si="5">SUM(J24:J31)</f>
        <v>0</v>
      </c>
      <c r="K23" s="9">
        <f t="shared" si="5"/>
        <v>0</v>
      </c>
      <c r="L23" s="9">
        <f t="shared" si="5"/>
        <v>0</v>
      </c>
      <c r="M23" s="9">
        <f t="shared" si="5"/>
        <v>0</v>
      </c>
      <c r="N23" s="9">
        <f t="shared" si="5"/>
        <v>0</v>
      </c>
      <c r="O23" s="9">
        <f t="shared" si="5"/>
        <v>0</v>
      </c>
      <c r="P23" s="9">
        <f t="shared" si="5"/>
        <v>0</v>
      </c>
      <c r="Q23" s="9">
        <f t="shared" si="5"/>
        <v>0</v>
      </c>
      <c r="R23" s="9">
        <f t="shared" si="5"/>
        <v>0</v>
      </c>
      <c r="S23" s="9">
        <f t="shared" si="5"/>
        <v>0</v>
      </c>
      <c r="T23" s="9">
        <f t="shared" si="5"/>
        <v>0</v>
      </c>
      <c r="U23" s="9">
        <f t="shared" si="5"/>
        <v>0</v>
      </c>
      <c r="V23" s="9">
        <f t="shared" si="5"/>
        <v>0</v>
      </c>
      <c r="W23" s="9">
        <f t="shared" si="5"/>
        <v>0</v>
      </c>
    </row>
    <row r="24" spans="1:23" x14ac:dyDescent="0.3">
      <c r="A24" s="60" t="s">
        <v>323</v>
      </c>
      <c r="B24" s="222">
        <f>'TAB4.1.2'!$M$47</f>
        <v>0</v>
      </c>
      <c r="C24" s="182"/>
      <c r="D24" s="182"/>
      <c r="E24" s="182"/>
      <c r="F24" s="182"/>
      <c r="G24" s="182"/>
      <c r="H24" s="182"/>
      <c r="I24" s="9">
        <f t="shared" ref="I24:W24" si="6">$B24*I$6</f>
        <v>0</v>
      </c>
      <c r="J24" s="9">
        <f t="shared" si="6"/>
        <v>0</v>
      </c>
      <c r="K24" s="9">
        <f t="shared" si="6"/>
        <v>0</v>
      </c>
      <c r="L24" s="9">
        <f t="shared" si="6"/>
        <v>0</v>
      </c>
      <c r="M24" s="9">
        <f t="shared" si="6"/>
        <v>0</v>
      </c>
      <c r="N24" s="9">
        <f t="shared" si="6"/>
        <v>0</v>
      </c>
      <c r="O24" s="9">
        <f t="shared" si="6"/>
        <v>0</v>
      </c>
      <c r="P24" s="9">
        <f t="shared" si="6"/>
        <v>0</v>
      </c>
      <c r="Q24" s="9">
        <f t="shared" si="6"/>
        <v>0</v>
      </c>
      <c r="R24" s="9">
        <f t="shared" si="6"/>
        <v>0</v>
      </c>
      <c r="S24" s="9">
        <f t="shared" si="6"/>
        <v>0</v>
      </c>
      <c r="T24" s="9">
        <f t="shared" si="6"/>
        <v>0</v>
      </c>
      <c r="U24" s="9">
        <f t="shared" si="6"/>
        <v>0</v>
      </c>
      <c r="V24" s="9">
        <f t="shared" si="6"/>
        <v>0</v>
      </c>
      <c r="W24" s="9">
        <f t="shared" si="6"/>
        <v>0</v>
      </c>
    </row>
    <row r="25" spans="1:23" x14ac:dyDescent="0.3">
      <c r="A25" s="60" t="s">
        <v>325</v>
      </c>
      <c r="B25" s="222">
        <f>'TAB4.1.2'!$M$48</f>
        <v>0</v>
      </c>
      <c r="C25" s="182"/>
      <c r="D25" s="182"/>
      <c r="E25" s="182"/>
      <c r="F25" s="182"/>
      <c r="G25" s="182"/>
      <c r="H25" s="182"/>
      <c r="I25" s="9">
        <f t="shared" ref="I25:W25" si="7">$B25*I$7</f>
        <v>0</v>
      </c>
      <c r="J25" s="9">
        <f t="shared" si="7"/>
        <v>0</v>
      </c>
      <c r="K25" s="9">
        <f t="shared" si="7"/>
        <v>0</v>
      </c>
      <c r="L25" s="9">
        <f t="shared" si="7"/>
        <v>0</v>
      </c>
      <c r="M25" s="9">
        <f t="shared" si="7"/>
        <v>0</v>
      </c>
      <c r="N25" s="9">
        <f t="shared" si="7"/>
        <v>0</v>
      </c>
      <c r="O25" s="9">
        <f t="shared" si="7"/>
        <v>0</v>
      </c>
      <c r="P25" s="9">
        <f t="shared" si="7"/>
        <v>0</v>
      </c>
      <c r="Q25" s="9">
        <f t="shared" si="7"/>
        <v>0</v>
      </c>
      <c r="R25" s="9">
        <f t="shared" si="7"/>
        <v>0</v>
      </c>
      <c r="S25" s="9">
        <f t="shared" si="7"/>
        <v>0</v>
      </c>
      <c r="T25" s="9">
        <f t="shared" si="7"/>
        <v>0</v>
      </c>
      <c r="U25" s="9">
        <f t="shared" si="7"/>
        <v>0</v>
      </c>
      <c r="V25" s="9">
        <f t="shared" si="7"/>
        <v>0</v>
      </c>
      <c r="W25" s="9">
        <f t="shared" si="7"/>
        <v>0</v>
      </c>
    </row>
    <row r="26" spans="1:23" x14ac:dyDescent="0.3">
      <c r="A26" s="60" t="s">
        <v>326</v>
      </c>
      <c r="B26" s="222">
        <f>'TAB4.1.2'!$M$49</f>
        <v>0</v>
      </c>
      <c r="C26" s="182"/>
      <c r="D26" s="182"/>
      <c r="E26" s="182"/>
      <c r="F26" s="182"/>
      <c r="G26" s="182"/>
      <c r="H26" s="182"/>
      <c r="I26" s="9">
        <f t="shared" ref="I26:W26" si="8">$B26*I$8</f>
        <v>0</v>
      </c>
      <c r="J26" s="9">
        <f t="shared" si="8"/>
        <v>0</v>
      </c>
      <c r="K26" s="9">
        <f t="shared" si="8"/>
        <v>0</v>
      </c>
      <c r="L26" s="9">
        <f t="shared" si="8"/>
        <v>0</v>
      </c>
      <c r="M26" s="9">
        <f t="shared" si="8"/>
        <v>0</v>
      </c>
      <c r="N26" s="9">
        <f t="shared" si="8"/>
        <v>0</v>
      </c>
      <c r="O26" s="9">
        <f t="shared" si="8"/>
        <v>0</v>
      </c>
      <c r="P26" s="9">
        <f t="shared" si="8"/>
        <v>0</v>
      </c>
      <c r="Q26" s="9">
        <f t="shared" si="8"/>
        <v>0</v>
      </c>
      <c r="R26" s="9">
        <f t="shared" si="8"/>
        <v>0</v>
      </c>
      <c r="S26" s="9">
        <f t="shared" si="8"/>
        <v>0</v>
      </c>
      <c r="T26" s="9">
        <f t="shared" si="8"/>
        <v>0</v>
      </c>
      <c r="U26" s="9">
        <f t="shared" si="8"/>
        <v>0</v>
      </c>
      <c r="V26" s="9">
        <f t="shared" si="8"/>
        <v>0</v>
      </c>
      <c r="W26" s="9">
        <f t="shared" si="8"/>
        <v>0</v>
      </c>
    </row>
    <row r="27" spans="1:23" x14ac:dyDescent="0.3">
      <c r="A27" s="60" t="s">
        <v>327</v>
      </c>
      <c r="B27" s="222">
        <f>'TAB4.1.2'!$M$50</f>
        <v>0</v>
      </c>
      <c r="C27" s="182"/>
      <c r="D27" s="182"/>
      <c r="E27" s="182"/>
      <c r="F27" s="182"/>
      <c r="G27" s="182"/>
      <c r="H27" s="182"/>
      <c r="I27" s="9">
        <f t="shared" ref="I27:W27" si="9">$B27*I$9</f>
        <v>0</v>
      </c>
      <c r="J27" s="9">
        <f t="shared" si="9"/>
        <v>0</v>
      </c>
      <c r="K27" s="9">
        <f t="shared" si="9"/>
        <v>0</v>
      </c>
      <c r="L27" s="9">
        <f t="shared" si="9"/>
        <v>0</v>
      </c>
      <c r="M27" s="9">
        <f t="shared" si="9"/>
        <v>0</v>
      </c>
      <c r="N27" s="9">
        <f t="shared" si="9"/>
        <v>0</v>
      </c>
      <c r="O27" s="9">
        <f t="shared" si="9"/>
        <v>0</v>
      </c>
      <c r="P27" s="9">
        <f t="shared" si="9"/>
        <v>0</v>
      </c>
      <c r="Q27" s="9">
        <f t="shared" si="9"/>
        <v>0</v>
      </c>
      <c r="R27" s="9">
        <f t="shared" si="9"/>
        <v>0</v>
      </c>
      <c r="S27" s="9">
        <f t="shared" si="9"/>
        <v>0</v>
      </c>
      <c r="T27" s="9">
        <f t="shared" si="9"/>
        <v>0</v>
      </c>
      <c r="U27" s="9">
        <f t="shared" si="9"/>
        <v>0</v>
      </c>
      <c r="V27" s="9">
        <f t="shared" si="9"/>
        <v>0</v>
      </c>
      <c r="W27" s="9">
        <f t="shared" si="9"/>
        <v>0</v>
      </c>
    </row>
    <row r="28" spans="1:23" x14ac:dyDescent="0.3">
      <c r="A28" s="60" t="s">
        <v>86</v>
      </c>
      <c r="B28" s="222">
        <f>'TAB4.1.2'!$M$51</f>
        <v>0</v>
      </c>
      <c r="C28" s="9">
        <f t="shared" ref="C28:W28" si="10">$B28*C$10</f>
        <v>0</v>
      </c>
      <c r="D28" s="9">
        <f t="shared" si="10"/>
        <v>0</v>
      </c>
      <c r="E28" s="9">
        <f t="shared" si="10"/>
        <v>0</v>
      </c>
      <c r="F28" s="9">
        <f t="shared" si="10"/>
        <v>0</v>
      </c>
      <c r="G28" s="9">
        <f t="shared" si="10"/>
        <v>0</v>
      </c>
      <c r="H28" s="9">
        <f t="shared" si="10"/>
        <v>0</v>
      </c>
      <c r="I28" s="9">
        <f t="shared" si="10"/>
        <v>0</v>
      </c>
      <c r="J28" s="9">
        <f t="shared" si="10"/>
        <v>0</v>
      </c>
      <c r="K28" s="9">
        <f t="shared" si="10"/>
        <v>0</v>
      </c>
      <c r="L28" s="9">
        <f t="shared" si="10"/>
        <v>0</v>
      </c>
      <c r="M28" s="9">
        <f t="shared" si="10"/>
        <v>0</v>
      </c>
      <c r="N28" s="9">
        <f t="shared" si="10"/>
        <v>0</v>
      </c>
      <c r="O28" s="9">
        <f t="shared" si="10"/>
        <v>0</v>
      </c>
      <c r="P28" s="9">
        <f t="shared" si="10"/>
        <v>0</v>
      </c>
      <c r="Q28" s="9">
        <f t="shared" si="10"/>
        <v>0</v>
      </c>
      <c r="R28" s="9">
        <f t="shared" si="10"/>
        <v>0</v>
      </c>
      <c r="S28" s="9">
        <f t="shared" si="10"/>
        <v>0</v>
      </c>
      <c r="T28" s="9">
        <f t="shared" si="10"/>
        <v>0</v>
      </c>
      <c r="U28" s="9">
        <f t="shared" si="10"/>
        <v>0</v>
      </c>
      <c r="V28" s="9">
        <f t="shared" si="10"/>
        <v>0</v>
      </c>
      <c r="W28" s="9">
        <f t="shared" si="10"/>
        <v>0</v>
      </c>
    </row>
    <row r="29" spans="1:23" x14ac:dyDescent="0.3">
      <c r="A29" s="60" t="s">
        <v>87</v>
      </c>
      <c r="B29" s="222">
        <f>'TAB4.1.2'!$M$52</f>
        <v>0</v>
      </c>
      <c r="C29" s="9">
        <f t="shared" ref="C29:W29" si="11">$B29*C$11</f>
        <v>0</v>
      </c>
      <c r="D29" s="9">
        <f t="shared" si="11"/>
        <v>0</v>
      </c>
      <c r="E29" s="9">
        <f t="shared" si="11"/>
        <v>0</v>
      </c>
      <c r="F29" s="9">
        <f t="shared" si="11"/>
        <v>0</v>
      </c>
      <c r="G29" s="9">
        <f t="shared" si="11"/>
        <v>0</v>
      </c>
      <c r="H29" s="9">
        <f t="shared" si="11"/>
        <v>0</v>
      </c>
      <c r="I29" s="9">
        <f t="shared" si="11"/>
        <v>0</v>
      </c>
      <c r="J29" s="9">
        <f t="shared" si="11"/>
        <v>0</v>
      </c>
      <c r="K29" s="9">
        <f t="shared" si="11"/>
        <v>0</v>
      </c>
      <c r="L29" s="9">
        <f t="shared" si="11"/>
        <v>0</v>
      </c>
      <c r="M29" s="9">
        <f t="shared" si="11"/>
        <v>0</v>
      </c>
      <c r="N29" s="9">
        <f t="shared" si="11"/>
        <v>0</v>
      </c>
      <c r="O29" s="9">
        <f t="shared" si="11"/>
        <v>0</v>
      </c>
      <c r="P29" s="9">
        <f t="shared" si="11"/>
        <v>0</v>
      </c>
      <c r="Q29" s="9">
        <f t="shared" si="11"/>
        <v>0</v>
      </c>
      <c r="R29" s="9">
        <f t="shared" si="11"/>
        <v>0</v>
      </c>
      <c r="S29" s="9">
        <f t="shared" si="11"/>
        <v>0</v>
      </c>
      <c r="T29" s="9">
        <f t="shared" si="11"/>
        <v>0</v>
      </c>
      <c r="U29" s="9">
        <f t="shared" si="11"/>
        <v>0</v>
      </c>
      <c r="V29" s="9">
        <f t="shared" si="11"/>
        <v>0</v>
      </c>
      <c r="W29" s="9">
        <f t="shared" si="11"/>
        <v>0</v>
      </c>
    </row>
    <row r="30" spans="1:23" x14ac:dyDescent="0.3">
      <c r="A30" s="60" t="s">
        <v>15</v>
      </c>
      <c r="B30" s="222">
        <f>'TAB4.1.2'!$M$53</f>
        <v>0</v>
      </c>
      <c r="C30" s="9">
        <f t="shared" ref="C30:W30" si="12">$B30*C$12</f>
        <v>0</v>
      </c>
      <c r="D30" s="9">
        <f t="shared" si="12"/>
        <v>0</v>
      </c>
      <c r="E30" s="9">
        <f t="shared" si="12"/>
        <v>0</v>
      </c>
      <c r="F30" s="9">
        <f t="shared" si="12"/>
        <v>0</v>
      </c>
      <c r="G30" s="9">
        <f t="shared" si="12"/>
        <v>0</v>
      </c>
      <c r="H30" s="9">
        <f t="shared" si="12"/>
        <v>0</v>
      </c>
      <c r="I30" s="9">
        <f t="shared" si="12"/>
        <v>0</v>
      </c>
      <c r="J30" s="9">
        <f t="shared" si="12"/>
        <v>0</v>
      </c>
      <c r="K30" s="9">
        <f t="shared" si="12"/>
        <v>0</v>
      </c>
      <c r="L30" s="9">
        <f t="shared" si="12"/>
        <v>0</v>
      </c>
      <c r="M30" s="9">
        <f t="shared" si="12"/>
        <v>0</v>
      </c>
      <c r="N30" s="9">
        <f t="shared" si="12"/>
        <v>0</v>
      </c>
      <c r="O30" s="9">
        <f t="shared" si="12"/>
        <v>0</v>
      </c>
      <c r="P30" s="9">
        <f t="shared" si="12"/>
        <v>0</v>
      </c>
      <c r="Q30" s="9">
        <f t="shared" si="12"/>
        <v>0</v>
      </c>
      <c r="R30" s="9">
        <f t="shared" si="12"/>
        <v>0</v>
      </c>
      <c r="S30" s="9">
        <f t="shared" si="12"/>
        <v>0</v>
      </c>
      <c r="T30" s="9">
        <f t="shared" si="12"/>
        <v>0</v>
      </c>
      <c r="U30" s="9">
        <f t="shared" si="12"/>
        <v>0</v>
      </c>
      <c r="V30" s="9">
        <f t="shared" si="12"/>
        <v>0</v>
      </c>
      <c r="W30" s="9">
        <f t="shared" si="12"/>
        <v>0</v>
      </c>
    </row>
    <row r="31" spans="1:23" x14ac:dyDescent="0.3">
      <c r="A31" s="60" t="s">
        <v>88</v>
      </c>
      <c r="B31" s="222">
        <f>'TAB4.1.2'!$M$54</f>
        <v>0</v>
      </c>
      <c r="C31" s="9">
        <f t="shared" ref="C31:W31" si="13">$B31*C$13</f>
        <v>0</v>
      </c>
      <c r="D31" s="9">
        <f t="shared" si="13"/>
        <v>0</v>
      </c>
      <c r="E31" s="9">
        <f t="shared" si="13"/>
        <v>0</v>
      </c>
      <c r="F31" s="9">
        <f t="shared" si="13"/>
        <v>0</v>
      </c>
      <c r="G31" s="9">
        <f t="shared" si="13"/>
        <v>0</v>
      </c>
      <c r="H31" s="9">
        <f t="shared" si="13"/>
        <v>0</v>
      </c>
      <c r="I31" s="9">
        <f t="shared" si="13"/>
        <v>0</v>
      </c>
      <c r="J31" s="9">
        <f t="shared" si="13"/>
        <v>0</v>
      </c>
      <c r="K31" s="9">
        <f t="shared" si="13"/>
        <v>0</v>
      </c>
      <c r="L31" s="9">
        <f t="shared" si="13"/>
        <v>0</v>
      </c>
      <c r="M31" s="9">
        <f t="shared" si="13"/>
        <v>0</v>
      </c>
      <c r="N31" s="9">
        <f t="shared" si="13"/>
        <v>0</v>
      </c>
      <c r="O31" s="9">
        <f t="shared" si="13"/>
        <v>0</v>
      </c>
      <c r="P31" s="9">
        <f t="shared" si="13"/>
        <v>0</v>
      </c>
      <c r="Q31" s="9">
        <f t="shared" si="13"/>
        <v>0</v>
      </c>
      <c r="R31" s="9">
        <f t="shared" si="13"/>
        <v>0</v>
      </c>
      <c r="S31" s="9">
        <f t="shared" si="13"/>
        <v>0</v>
      </c>
      <c r="T31" s="9">
        <f t="shared" si="13"/>
        <v>0</v>
      </c>
      <c r="U31" s="9">
        <f t="shared" si="13"/>
        <v>0</v>
      </c>
      <c r="V31" s="9">
        <f t="shared" si="13"/>
        <v>0</v>
      </c>
      <c r="W31" s="9">
        <f t="shared" si="13"/>
        <v>0</v>
      </c>
    </row>
    <row r="32" spans="1:23" x14ac:dyDescent="0.3">
      <c r="A32" s="214" t="s">
        <v>539</v>
      </c>
      <c r="B32" s="222">
        <f>'TAB4.1.2'!$M$55</f>
        <v>0</v>
      </c>
      <c r="C32" s="9">
        <f t="shared" ref="C32:W32" si="14">$B32*C$14</f>
        <v>0</v>
      </c>
      <c r="D32" s="9">
        <f t="shared" si="14"/>
        <v>0</v>
      </c>
      <c r="E32" s="9">
        <f t="shared" si="14"/>
        <v>0</v>
      </c>
      <c r="F32" s="9">
        <f t="shared" si="14"/>
        <v>0</v>
      </c>
      <c r="G32" s="9">
        <f t="shared" si="14"/>
        <v>0</v>
      </c>
      <c r="H32" s="9">
        <f t="shared" si="14"/>
        <v>0</v>
      </c>
      <c r="I32" s="9">
        <f t="shared" si="14"/>
        <v>0</v>
      </c>
      <c r="J32" s="9">
        <f t="shared" si="14"/>
        <v>0</v>
      </c>
      <c r="K32" s="9">
        <f t="shared" si="14"/>
        <v>0</v>
      </c>
      <c r="L32" s="9">
        <f t="shared" si="14"/>
        <v>0</v>
      </c>
      <c r="M32" s="9">
        <f t="shared" si="14"/>
        <v>0</v>
      </c>
      <c r="N32" s="9">
        <f t="shared" si="14"/>
        <v>0</v>
      </c>
      <c r="O32" s="9">
        <f t="shared" si="14"/>
        <v>0</v>
      </c>
      <c r="P32" s="9">
        <f t="shared" si="14"/>
        <v>0</v>
      </c>
      <c r="Q32" s="9">
        <f t="shared" si="14"/>
        <v>0</v>
      </c>
      <c r="R32" s="9">
        <f t="shared" si="14"/>
        <v>0</v>
      </c>
      <c r="S32" s="9">
        <f t="shared" si="14"/>
        <v>0</v>
      </c>
      <c r="T32" s="9">
        <f t="shared" si="14"/>
        <v>0</v>
      </c>
      <c r="U32" s="9">
        <f t="shared" si="14"/>
        <v>0</v>
      </c>
      <c r="V32" s="9">
        <f t="shared" si="14"/>
        <v>0</v>
      </c>
      <c r="W32" s="9">
        <f t="shared" si="14"/>
        <v>0</v>
      </c>
    </row>
    <row r="33" spans="1:23" x14ac:dyDescent="0.3">
      <c r="A33" s="214" t="s">
        <v>89</v>
      </c>
      <c r="B33" s="222"/>
      <c r="C33" s="9">
        <f>SUM(C34:C36)</f>
        <v>0</v>
      </c>
      <c r="D33" s="9">
        <f t="shared" ref="D33:H33" si="15">SUM(D34:D36)</f>
        <v>0</v>
      </c>
      <c r="E33" s="9">
        <f t="shared" si="15"/>
        <v>0</v>
      </c>
      <c r="F33" s="9">
        <f t="shared" si="15"/>
        <v>0</v>
      </c>
      <c r="G33" s="9">
        <f t="shared" si="15"/>
        <v>0</v>
      </c>
      <c r="H33" s="9">
        <f t="shared" si="15"/>
        <v>0</v>
      </c>
      <c r="I33" s="9">
        <f t="shared" ref="I33:W33" si="16">SUM(I34:I36)</f>
        <v>0</v>
      </c>
      <c r="J33" s="9">
        <f t="shared" si="16"/>
        <v>0</v>
      </c>
      <c r="K33" s="9">
        <f t="shared" si="16"/>
        <v>0</v>
      </c>
      <c r="L33" s="9">
        <f t="shared" si="16"/>
        <v>0</v>
      </c>
      <c r="M33" s="9">
        <f t="shared" si="16"/>
        <v>0</v>
      </c>
      <c r="N33" s="9">
        <f t="shared" si="16"/>
        <v>0</v>
      </c>
      <c r="O33" s="9">
        <f t="shared" si="16"/>
        <v>0</v>
      </c>
      <c r="P33" s="9">
        <f t="shared" si="16"/>
        <v>0</v>
      </c>
      <c r="Q33" s="9">
        <f t="shared" si="16"/>
        <v>0</v>
      </c>
      <c r="R33" s="9">
        <f t="shared" si="16"/>
        <v>0</v>
      </c>
      <c r="S33" s="9">
        <f t="shared" si="16"/>
        <v>0</v>
      </c>
      <c r="T33" s="9">
        <f t="shared" si="16"/>
        <v>0</v>
      </c>
      <c r="U33" s="9">
        <f t="shared" si="16"/>
        <v>0</v>
      </c>
      <c r="V33" s="9">
        <f t="shared" si="16"/>
        <v>0</v>
      </c>
      <c r="W33" s="9">
        <f t="shared" si="16"/>
        <v>0</v>
      </c>
    </row>
    <row r="34" spans="1:23" x14ac:dyDescent="0.3">
      <c r="A34" s="59" t="s">
        <v>4</v>
      </c>
      <c r="B34" s="222">
        <f>'TAB4.1.2'!$M$57</f>
        <v>0</v>
      </c>
      <c r="C34" s="9">
        <f t="shared" ref="C34:L37" si="17">$B34*C$14</f>
        <v>0</v>
      </c>
      <c r="D34" s="9">
        <f t="shared" si="17"/>
        <v>0</v>
      </c>
      <c r="E34" s="9">
        <f t="shared" si="17"/>
        <v>0</v>
      </c>
      <c r="F34" s="9">
        <f t="shared" si="17"/>
        <v>0</v>
      </c>
      <c r="G34" s="9">
        <f t="shared" si="17"/>
        <v>0</v>
      </c>
      <c r="H34" s="9">
        <f t="shared" si="17"/>
        <v>0</v>
      </c>
      <c r="I34" s="9">
        <f t="shared" si="17"/>
        <v>0</v>
      </c>
      <c r="J34" s="9">
        <f t="shared" si="17"/>
        <v>0</v>
      </c>
      <c r="K34" s="9">
        <f t="shared" si="17"/>
        <v>0</v>
      </c>
      <c r="L34" s="9">
        <f t="shared" si="17"/>
        <v>0</v>
      </c>
      <c r="M34" s="9">
        <f t="shared" ref="M34:W37" si="18">$B34*M$14</f>
        <v>0</v>
      </c>
      <c r="N34" s="9">
        <f t="shared" si="18"/>
        <v>0</v>
      </c>
      <c r="O34" s="9">
        <f t="shared" si="18"/>
        <v>0</v>
      </c>
      <c r="P34" s="9">
        <f t="shared" si="18"/>
        <v>0</v>
      </c>
      <c r="Q34" s="9">
        <f t="shared" si="18"/>
        <v>0</v>
      </c>
      <c r="R34" s="9">
        <f t="shared" si="18"/>
        <v>0</v>
      </c>
      <c r="S34" s="9">
        <f t="shared" si="18"/>
        <v>0</v>
      </c>
      <c r="T34" s="9">
        <f t="shared" si="18"/>
        <v>0</v>
      </c>
      <c r="U34" s="9">
        <f t="shared" si="18"/>
        <v>0</v>
      </c>
      <c r="V34" s="9">
        <f t="shared" si="18"/>
        <v>0</v>
      </c>
      <c r="W34" s="9">
        <f t="shared" si="18"/>
        <v>0</v>
      </c>
    </row>
    <row r="35" spans="1:23" x14ac:dyDescent="0.3">
      <c r="A35" s="59" t="s">
        <v>104</v>
      </c>
      <c r="B35" s="222">
        <f>'TAB4.1.2'!$M$58</f>
        <v>0</v>
      </c>
      <c r="C35" s="9">
        <f t="shared" si="17"/>
        <v>0</v>
      </c>
      <c r="D35" s="9">
        <f t="shared" si="17"/>
        <v>0</v>
      </c>
      <c r="E35" s="9">
        <f t="shared" si="17"/>
        <v>0</v>
      </c>
      <c r="F35" s="9">
        <f t="shared" si="17"/>
        <v>0</v>
      </c>
      <c r="G35" s="9">
        <f t="shared" si="17"/>
        <v>0</v>
      </c>
      <c r="H35" s="9">
        <f t="shared" si="17"/>
        <v>0</v>
      </c>
      <c r="I35" s="9">
        <f t="shared" si="17"/>
        <v>0</v>
      </c>
      <c r="J35" s="9">
        <f t="shared" si="17"/>
        <v>0</v>
      </c>
      <c r="K35" s="9">
        <f t="shared" si="17"/>
        <v>0</v>
      </c>
      <c r="L35" s="9">
        <f t="shared" si="17"/>
        <v>0</v>
      </c>
      <c r="M35" s="9">
        <f t="shared" si="18"/>
        <v>0</v>
      </c>
      <c r="N35" s="9">
        <f t="shared" si="18"/>
        <v>0</v>
      </c>
      <c r="O35" s="9">
        <f t="shared" si="18"/>
        <v>0</v>
      </c>
      <c r="P35" s="9">
        <f t="shared" si="18"/>
        <v>0</v>
      </c>
      <c r="Q35" s="9">
        <f t="shared" si="18"/>
        <v>0</v>
      </c>
      <c r="R35" s="9">
        <f t="shared" si="18"/>
        <v>0</v>
      </c>
      <c r="S35" s="9">
        <f t="shared" si="18"/>
        <v>0</v>
      </c>
      <c r="T35" s="9">
        <f t="shared" si="18"/>
        <v>0</v>
      </c>
      <c r="U35" s="9">
        <f t="shared" si="18"/>
        <v>0</v>
      </c>
      <c r="V35" s="9">
        <f t="shared" si="18"/>
        <v>0</v>
      </c>
      <c r="W35" s="9">
        <f t="shared" si="18"/>
        <v>0</v>
      </c>
    </row>
    <row r="36" spans="1:23" x14ac:dyDescent="0.3">
      <c r="A36" s="59" t="s">
        <v>106</v>
      </c>
      <c r="B36" s="222">
        <f>'TAB4.1.2'!$M$59</f>
        <v>0</v>
      </c>
      <c r="C36" s="9">
        <f t="shared" si="17"/>
        <v>0</v>
      </c>
      <c r="D36" s="9">
        <f t="shared" si="17"/>
        <v>0</v>
      </c>
      <c r="E36" s="9">
        <f t="shared" si="17"/>
        <v>0</v>
      </c>
      <c r="F36" s="9">
        <f t="shared" si="17"/>
        <v>0</v>
      </c>
      <c r="G36" s="9">
        <f t="shared" si="17"/>
        <v>0</v>
      </c>
      <c r="H36" s="9">
        <f t="shared" si="17"/>
        <v>0</v>
      </c>
      <c r="I36" s="9">
        <f t="shared" si="17"/>
        <v>0</v>
      </c>
      <c r="J36" s="9">
        <f t="shared" si="17"/>
        <v>0</v>
      </c>
      <c r="K36" s="9">
        <f t="shared" si="17"/>
        <v>0</v>
      </c>
      <c r="L36" s="9">
        <f t="shared" si="17"/>
        <v>0</v>
      </c>
      <c r="M36" s="9">
        <f t="shared" si="18"/>
        <v>0</v>
      </c>
      <c r="N36" s="9">
        <f t="shared" si="18"/>
        <v>0</v>
      </c>
      <c r="O36" s="9">
        <f t="shared" si="18"/>
        <v>0</v>
      </c>
      <c r="P36" s="9">
        <f t="shared" si="18"/>
        <v>0</v>
      </c>
      <c r="Q36" s="9">
        <f t="shared" si="18"/>
        <v>0</v>
      </c>
      <c r="R36" s="9">
        <f t="shared" si="18"/>
        <v>0</v>
      </c>
      <c r="S36" s="9">
        <f t="shared" si="18"/>
        <v>0</v>
      </c>
      <c r="T36" s="9">
        <f t="shared" si="18"/>
        <v>0</v>
      </c>
      <c r="U36" s="9">
        <f t="shared" si="18"/>
        <v>0</v>
      </c>
      <c r="V36" s="9">
        <f t="shared" si="18"/>
        <v>0</v>
      </c>
      <c r="W36" s="9">
        <f t="shared" si="18"/>
        <v>0</v>
      </c>
    </row>
    <row r="37" spans="1:23" x14ac:dyDescent="0.3">
      <c r="A37" s="214" t="s">
        <v>90</v>
      </c>
      <c r="B37" s="222">
        <f>'TAB4.1.2'!$M$60</f>
        <v>0</v>
      </c>
      <c r="C37" s="9">
        <f t="shared" si="17"/>
        <v>0</v>
      </c>
      <c r="D37" s="9">
        <f t="shared" si="17"/>
        <v>0</v>
      </c>
      <c r="E37" s="9">
        <f t="shared" si="17"/>
        <v>0</v>
      </c>
      <c r="F37" s="9">
        <f t="shared" si="17"/>
        <v>0</v>
      </c>
      <c r="G37" s="9">
        <f t="shared" si="17"/>
        <v>0</v>
      </c>
      <c r="H37" s="9">
        <f t="shared" si="17"/>
        <v>0</v>
      </c>
      <c r="I37" s="9">
        <f t="shared" si="17"/>
        <v>0</v>
      </c>
      <c r="J37" s="9">
        <f t="shared" si="17"/>
        <v>0</v>
      </c>
      <c r="K37" s="9">
        <f t="shared" si="17"/>
        <v>0</v>
      </c>
      <c r="L37" s="9">
        <f t="shared" si="17"/>
        <v>0</v>
      </c>
      <c r="M37" s="9">
        <f t="shared" si="18"/>
        <v>0</v>
      </c>
      <c r="N37" s="9">
        <f t="shared" si="18"/>
        <v>0</v>
      </c>
      <c r="O37" s="9">
        <f t="shared" si="18"/>
        <v>0</v>
      </c>
      <c r="P37" s="9">
        <f t="shared" si="18"/>
        <v>0</v>
      </c>
      <c r="Q37" s="9">
        <f t="shared" si="18"/>
        <v>0</v>
      </c>
      <c r="R37" s="9">
        <f t="shared" si="18"/>
        <v>0</v>
      </c>
      <c r="S37" s="9">
        <f t="shared" si="18"/>
        <v>0</v>
      </c>
      <c r="T37" s="9">
        <f t="shared" si="18"/>
        <v>0</v>
      </c>
      <c r="U37" s="9">
        <f t="shared" si="18"/>
        <v>0</v>
      </c>
      <c r="V37" s="9">
        <f t="shared" si="18"/>
        <v>0</v>
      </c>
      <c r="W37" s="9">
        <f t="shared" si="18"/>
        <v>0</v>
      </c>
    </row>
    <row r="38" spans="1:23" s="65" customFormat="1" x14ac:dyDescent="0.3">
      <c r="A38" s="212" t="s">
        <v>19</v>
      </c>
      <c r="B38" s="15"/>
      <c r="C38" s="188">
        <f>SUM(C20,C32:C33,C37)</f>
        <v>0</v>
      </c>
      <c r="D38" s="188">
        <f t="shared" ref="D38:H38" si="19">SUM(D20,D32:D33,D37)</f>
        <v>0</v>
      </c>
      <c r="E38" s="188">
        <f t="shared" si="19"/>
        <v>0</v>
      </c>
      <c r="F38" s="188">
        <f t="shared" si="19"/>
        <v>0</v>
      </c>
      <c r="G38" s="188">
        <f t="shared" si="19"/>
        <v>0</v>
      </c>
      <c r="H38" s="188">
        <f t="shared" si="19"/>
        <v>0</v>
      </c>
      <c r="I38" s="188">
        <f t="shared" ref="I38:W38" si="20">SUM(I20,I32:I33,I37)</f>
        <v>0</v>
      </c>
      <c r="J38" s="188">
        <f t="shared" si="20"/>
        <v>0</v>
      </c>
      <c r="K38" s="188">
        <f t="shared" si="20"/>
        <v>0</v>
      </c>
      <c r="L38" s="188">
        <f t="shared" si="20"/>
        <v>0</v>
      </c>
      <c r="M38" s="188">
        <f t="shared" si="20"/>
        <v>0</v>
      </c>
      <c r="N38" s="188">
        <f t="shared" si="20"/>
        <v>0</v>
      </c>
      <c r="O38" s="188">
        <f t="shared" si="20"/>
        <v>0</v>
      </c>
      <c r="P38" s="188">
        <f t="shared" si="20"/>
        <v>0</v>
      </c>
      <c r="Q38" s="188">
        <f t="shared" si="20"/>
        <v>0</v>
      </c>
      <c r="R38" s="188">
        <f t="shared" si="20"/>
        <v>0</v>
      </c>
      <c r="S38" s="188">
        <f t="shared" si="20"/>
        <v>0</v>
      </c>
      <c r="T38" s="188">
        <f t="shared" si="20"/>
        <v>0</v>
      </c>
      <c r="U38" s="188">
        <f t="shared" si="20"/>
        <v>0</v>
      </c>
      <c r="V38" s="188">
        <f t="shared" si="20"/>
        <v>0</v>
      </c>
      <c r="W38" s="188">
        <f t="shared" si="20"/>
        <v>0</v>
      </c>
    </row>
    <row r="39" spans="1:23" s="4" customFormat="1" ht="27" x14ac:dyDescent="0.3">
      <c r="A39" s="25" t="s">
        <v>354</v>
      </c>
      <c r="B39" s="7"/>
      <c r="C39" s="189"/>
      <c r="D39" s="189"/>
      <c r="E39" s="189"/>
      <c r="F39" s="189"/>
      <c r="G39" s="189"/>
      <c r="H39" s="189"/>
      <c r="I39" s="189"/>
      <c r="J39" s="189"/>
      <c r="K39" s="189"/>
      <c r="L39" s="189"/>
      <c r="M39" s="189"/>
      <c r="N39" s="189"/>
      <c r="O39" s="189"/>
      <c r="P39" s="189"/>
      <c r="Q39" s="189"/>
      <c r="R39" s="189"/>
      <c r="S39" s="189"/>
      <c r="T39" s="189"/>
      <c r="U39" s="189"/>
      <c r="V39" s="189"/>
      <c r="W39" s="189"/>
    </row>
    <row r="40" spans="1:23" s="65" customFormat="1" ht="13.5" x14ac:dyDescent="0.3">
      <c r="A40" s="190" t="s">
        <v>355</v>
      </c>
      <c r="B40" s="191"/>
      <c r="C40" s="192">
        <f>C38-C39</f>
        <v>0</v>
      </c>
      <c r="D40" s="192">
        <f t="shared" ref="D40:I40" si="21">D38-D39</f>
        <v>0</v>
      </c>
      <c r="E40" s="192">
        <f t="shared" si="21"/>
        <v>0</v>
      </c>
      <c r="F40" s="192">
        <f t="shared" si="21"/>
        <v>0</v>
      </c>
      <c r="G40" s="192">
        <f>G38-G39</f>
        <v>0</v>
      </c>
      <c r="H40" s="192">
        <f t="shared" si="21"/>
        <v>0</v>
      </c>
      <c r="I40" s="192">
        <f t="shared" si="21"/>
        <v>0</v>
      </c>
      <c r="J40" s="192">
        <f t="shared" ref="J40" si="22">J38-J39</f>
        <v>0</v>
      </c>
      <c r="K40" s="192">
        <f t="shared" ref="K40" si="23">K38-K39</f>
        <v>0</v>
      </c>
      <c r="L40" s="192">
        <f t="shared" ref="L40" si="24">L38-L39</f>
        <v>0</v>
      </c>
      <c r="M40" s="192">
        <f t="shared" ref="M40" si="25">M38-M39</f>
        <v>0</v>
      </c>
      <c r="N40" s="192">
        <f t="shared" ref="N40" si="26">N38-N39</f>
        <v>0</v>
      </c>
      <c r="O40" s="192">
        <f t="shared" ref="O40" si="27">O38-O39</f>
        <v>0</v>
      </c>
      <c r="P40" s="192">
        <f t="shared" ref="P40" si="28">P38-P39</f>
        <v>0</v>
      </c>
      <c r="Q40" s="192">
        <f t="shared" ref="Q40" si="29">Q38-Q39</f>
        <v>0</v>
      </c>
      <c r="R40" s="192">
        <f t="shared" ref="R40" si="30">R38-R39</f>
        <v>0</v>
      </c>
      <c r="S40" s="192">
        <f t="shared" ref="S40" si="31">S38-S39</f>
        <v>0</v>
      </c>
      <c r="T40" s="192">
        <f t="shared" ref="T40" si="32">T38-T39</f>
        <v>0</v>
      </c>
      <c r="U40" s="192">
        <f t="shared" ref="U40" si="33">U38-U39</f>
        <v>0</v>
      </c>
      <c r="V40" s="192">
        <f t="shared" ref="V40" si="34">V38-V39</f>
        <v>0</v>
      </c>
      <c r="W40" s="192">
        <f t="shared" ref="W40" si="35">W38-W39</f>
        <v>0</v>
      </c>
    </row>
    <row r="41" spans="1:23" s="65" customFormat="1" ht="14.25" thickBot="1" x14ac:dyDescent="0.35">
      <c r="A41" s="141" t="s">
        <v>356</v>
      </c>
      <c r="B41" s="223"/>
      <c r="C41" s="221" t="str">
        <f>IFERROR((C40/C39)," ")</f>
        <v xml:space="preserve"> </v>
      </c>
      <c r="D41" s="221" t="str">
        <f t="shared" ref="D41:H41" si="36">IFERROR((D40/D39)," ")</f>
        <v xml:space="preserve"> </v>
      </c>
      <c r="E41" s="221" t="str">
        <f t="shared" si="36"/>
        <v xml:space="preserve"> </v>
      </c>
      <c r="F41" s="221" t="str">
        <f t="shared" si="36"/>
        <v xml:space="preserve"> </v>
      </c>
      <c r="G41" s="221" t="str">
        <f t="shared" si="36"/>
        <v xml:space="preserve"> </v>
      </c>
      <c r="H41" s="221" t="str">
        <f t="shared" si="36"/>
        <v xml:space="preserve"> </v>
      </c>
    </row>
    <row r="42" spans="1:23" s="4" customFormat="1" ht="18.75" thickTop="1" x14ac:dyDescent="0.35">
      <c r="A42" s="610" t="s">
        <v>346</v>
      </c>
      <c r="B42" s="611"/>
      <c r="C42" s="611"/>
      <c r="D42" s="611"/>
      <c r="E42" s="611"/>
      <c r="F42" s="611"/>
      <c r="G42" s="611"/>
      <c r="H42" s="611"/>
      <c r="I42" s="611"/>
      <c r="J42" s="611"/>
      <c r="K42" s="611"/>
      <c r="L42" s="611"/>
      <c r="M42" s="611"/>
      <c r="N42" s="611"/>
      <c r="O42" s="611"/>
      <c r="P42" s="611"/>
      <c r="Q42" s="611"/>
      <c r="R42" s="611"/>
      <c r="S42" s="611"/>
      <c r="T42" s="611"/>
      <c r="U42" s="611"/>
      <c r="V42" s="611"/>
      <c r="W42" s="611"/>
    </row>
    <row r="43" spans="1:23" s="11" customFormat="1" ht="27" x14ac:dyDescent="0.3">
      <c r="B43" s="203" t="s">
        <v>29</v>
      </c>
      <c r="C43" s="203" t="str">
        <f t="shared" ref="C43:W43" si="37">"Coût annuel estimé      "&amp;C$5</f>
        <v>Coût annuel estimé      Da</v>
      </c>
      <c r="D43" s="203" t="str">
        <f t="shared" si="37"/>
        <v>Coût annuel estimé      Db</v>
      </c>
      <c r="E43" s="203" t="str">
        <f t="shared" si="37"/>
        <v>Coût annuel estimé      Dc</v>
      </c>
      <c r="F43" s="203" t="str">
        <f t="shared" si="37"/>
        <v>Coût annuel estimé      Dc1</v>
      </c>
      <c r="G43" s="203" t="str">
        <f t="shared" si="37"/>
        <v>Coût annuel estimé      Dd</v>
      </c>
      <c r="H43" s="203" t="str">
        <f t="shared" si="37"/>
        <v>Coût annuel estimé      De</v>
      </c>
      <c r="I43" s="402" t="str">
        <f t="shared" si="37"/>
        <v>Coût annuel estimé      3500 kWh - 4 plages</v>
      </c>
      <c r="J43" s="402" t="str">
        <f t="shared" si="37"/>
        <v>Coût annuel estimé      5000 kWh - 4 plages</v>
      </c>
      <c r="K43" s="402" t="str">
        <f t="shared" si="37"/>
        <v>Coût annuel estimé      5000 kWh - 2 plages</v>
      </c>
      <c r="L43" s="402" t="str">
        <f t="shared" si="37"/>
        <v>Coût annuel estimé      5000 kWh - 1 plage</v>
      </c>
      <c r="M43" s="402" t="str">
        <f t="shared" si="37"/>
        <v>Coût annuel estimé      PAC air-rad - 4 plages</v>
      </c>
      <c r="N43" s="402" t="str">
        <f t="shared" si="37"/>
        <v>Coût annuel estimé      PAC air-rad - 2 plages</v>
      </c>
      <c r="O43" s="402" t="str">
        <f t="shared" si="37"/>
        <v>Coût annuel estimé      PAC air-rad - 1 plage</v>
      </c>
      <c r="P43" s="402" t="str">
        <f t="shared" si="37"/>
        <v>Coût annuel estimé      VE2 - 4 plages</v>
      </c>
      <c r="Q43" s="402" t="str">
        <f t="shared" si="37"/>
        <v>Coût annuel estimé      VE2 - 2 plages</v>
      </c>
      <c r="R43" s="402" t="str">
        <f t="shared" si="37"/>
        <v>Coût annuel estimé      VE3 - 4 plages</v>
      </c>
      <c r="S43" s="402" t="str">
        <f t="shared" si="37"/>
        <v>Coût annuel estimé      VE3 - 2 plages</v>
      </c>
      <c r="T43" s="402" t="str">
        <f t="shared" si="37"/>
        <v>Coût annuel estimé      PAC air-rad-ECS + VE2 - 4 plages</v>
      </c>
      <c r="U43" s="402" t="str">
        <f t="shared" si="37"/>
        <v>Coût annuel estimé      PAC air-rad-ECS + VE2 - 2 plages</v>
      </c>
      <c r="V43" s="402" t="str">
        <f t="shared" si="37"/>
        <v>Coût annuel estimé      PAC air-rad-ECS + VE3 - 4 plages</v>
      </c>
      <c r="W43" s="402" t="str">
        <f t="shared" si="37"/>
        <v>Coût annuel estimé      PAC air-rad-ECS + VE3 - 2 plages</v>
      </c>
    </row>
    <row r="44" spans="1:23" x14ac:dyDescent="0.3">
      <c r="A44" s="214" t="s">
        <v>11</v>
      </c>
      <c r="B44" s="222"/>
      <c r="C44" s="9">
        <f t="shared" ref="C44:H44" si="38">SUM(C45:C47)</f>
        <v>0</v>
      </c>
      <c r="D44" s="9">
        <f t="shared" si="38"/>
        <v>0</v>
      </c>
      <c r="E44" s="9">
        <f t="shared" si="38"/>
        <v>0</v>
      </c>
      <c r="F44" s="9">
        <f t="shared" si="38"/>
        <v>0</v>
      </c>
      <c r="G44" s="9">
        <f t="shared" si="38"/>
        <v>0</v>
      </c>
      <c r="H44" s="9">
        <f t="shared" si="38"/>
        <v>0</v>
      </c>
      <c r="I44" s="9">
        <f t="shared" ref="I44:W44" si="39">SUM(I45:I47)</f>
        <v>0</v>
      </c>
      <c r="J44" s="9">
        <f t="shared" si="39"/>
        <v>0</v>
      </c>
      <c r="K44" s="9">
        <f t="shared" si="39"/>
        <v>0</v>
      </c>
      <c r="L44" s="9">
        <f t="shared" si="39"/>
        <v>0</v>
      </c>
      <c r="M44" s="9">
        <f t="shared" si="39"/>
        <v>0</v>
      </c>
      <c r="N44" s="9">
        <f t="shared" si="39"/>
        <v>0</v>
      </c>
      <c r="O44" s="9">
        <f t="shared" si="39"/>
        <v>0</v>
      </c>
      <c r="P44" s="9">
        <f t="shared" si="39"/>
        <v>0</v>
      </c>
      <c r="Q44" s="9">
        <f t="shared" si="39"/>
        <v>0</v>
      </c>
      <c r="R44" s="9">
        <f t="shared" si="39"/>
        <v>0</v>
      </c>
      <c r="S44" s="9">
        <f t="shared" si="39"/>
        <v>0</v>
      </c>
      <c r="T44" s="9">
        <f t="shared" si="39"/>
        <v>0</v>
      </c>
      <c r="U44" s="9">
        <f t="shared" si="39"/>
        <v>0</v>
      </c>
      <c r="V44" s="9">
        <f t="shared" si="39"/>
        <v>0</v>
      </c>
      <c r="W44" s="9">
        <f t="shared" si="39"/>
        <v>0</v>
      </c>
    </row>
    <row r="45" spans="1:23" x14ac:dyDescent="0.3">
      <c r="A45" s="59" t="s">
        <v>12</v>
      </c>
      <c r="B45" s="182"/>
      <c r="C45" s="182"/>
      <c r="D45" s="182"/>
      <c r="E45" s="182"/>
      <c r="F45" s="182"/>
      <c r="G45" s="182"/>
      <c r="H45" s="182"/>
      <c r="I45" s="182"/>
      <c r="J45" s="182"/>
      <c r="K45" s="182"/>
      <c r="L45" s="182"/>
      <c r="M45" s="182"/>
      <c r="N45" s="182"/>
      <c r="O45" s="182"/>
      <c r="P45" s="182"/>
      <c r="Q45" s="182"/>
      <c r="R45" s="182"/>
      <c r="S45" s="182"/>
      <c r="T45" s="182"/>
      <c r="U45" s="182"/>
      <c r="V45" s="182"/>
      <c r="W45" s="182"/>
    </row>
    <row r="46" spans="1:23" x14ac:dyDescent="0.3">
      <c r="A46" s="59" t="s">
        <v>14</v>
      </c>
      <c r="B46" s="219">
        <f>'TAB4.2.2'!$M$45</f>
        <v>0</v>
      </c>
      <c r="C46" s="9">
        <f>$B46*1</f>
        <v>0</v>
      </c>
      <c r="D46" s="9">
        <f t="shared" ref="D46:W46" si="40">$B46*1</f>
        <v>0</v>
      </c>
      <c r="E46" s="9">
        <f t="shared" si="40"/>
        <v>0</v>
      </c>
      <c r="F46" s="9">
        <f t="shared" si="40"/>
        <v>0</v>
      </c>
      <c r="G46" s="9">
        <f t="shared" si="40"/>
        <v>0</v>
      </c>
      <c r="H46" s="9">
        <f t="shared" si="40"/>
        <v>0</v>
      </c>
      <c r="I46" s="9">
        <f t="shared" si="40"/>
        <v>0</v>
      </c>
      <c r="J46" s="9">
        <f t="shared" si="40"/>
        <v>0</v>
      </c>
      <c r="K46" s="9">
        <f t="shared" si="40"/>
        <v>0</v>
      </c>
      <c r="L46" s="9">
        <f t="shared" si="40"/>
        <v>0</v>
      </c>
      <c r="M46" s="9">
        <f t="shared" si="40"/>
        <v>0</v>
      </c>
      <c r="N46" s="9">
        <f t="shared" si="40"/>
        <v>0</v>
      </c>
      <c r="O46" s="9">
        <f t="shared" si="40"/>
        <v>0</v>
      </c>
      <c r="P46" s="9">
        <f t="shared" si="40"/>
        <v>0</v>
      </c>
      <c r="Q46" s="9">
        <f t="shared" si="40"/>
        <v>0</v>
      </c>
      <c r="R46" s="9">
        <f t="shared" si="40"/>
        <v>0</v>
      </c>
      <c r="S46" s="9">
        <f t="shared" si="40"/>
        <v>0</v>
      </c>
      <c r="T46" s="9">
        <f t="shared" si="40"/>
        <v>0</v>
      </c>
      <c r="U46" s="9">
        <f t="shared" si="40"/>
        <v>0</v>
      </c>
      <c r="V46" s="9">
        <f t="shared" si="40"/>
        <v>0</v>
      </c>
      <c r="W46" s="9">
        <f t="shared" si="40"/>
        <v>0</v>
      </c>
    </row>
    <row r="47" spans="1:23" x14ac:dyDescent="0.3">
      <c r="A47" s="59" t="s">
        <v>92</v>
      </c>
      <c r="B47" s="222"/>
      <c r="C47" s="9">
        <f t="shared" ref="C47:H47" si="41">SUM(C52:C55)</f>
        <v>0</v>
      </c>
      <c r="D47" s="9">
        <f t="shared" si="41"/>
        <v>0</v>
      </c>
      <c r="E47" s="9">
        <f t="shared" si="41"/>
        <v>0</v>
      </c>
      <c r="F47" s="9">
        <f t="shared" si="41"/>
        <v>0</v>
      </c>
      <c r="G47" s="9">
        <f t="shared" si="41"/>
        <v>0</v>
      </c>
      <c r="H47" s="9">
        <f t="shared" si="41"/>
        <v>0</v>
      </c>
      <c r="I47" s="9">
        <f>SUM(I48:I55)</f>
        <v>0</v>
      </c>
      <c r="J47" s="9">
        <f t="shared" ref="J47:W47" si="42">SUM(J48:J55)</f>
        <v>0</v>
      </c>
      <c r="K47" s="9">
        <f t="shared" si="42"/>
        <v>0</v>
      </c>
      <c r="L47" s="9">
        <f t="shared" si="42"/>
        <v>0</v>
      </c>
      <c r="M47" s="9">
        <f t="shared" si="42"/>
        <v>0</v>
      </c>
      <c r="N47" s="9">
        <f t="shared" si="42"/>
        <v>0</v>
      </c>
      <c r="O47" s="9">
        <f t="shared" si="42"/>
        <v>0</v>
      </c>
      <c r="P47" s="9">
        <f t="shared" si="42"/>
        <v>0</v>
      </c>
      <c r="Q47" s="9">
        <f t="shared" si="42"/>
        <v>0</v>
      </c>
      <c r="R47" s="9">
        <f t="shared" si="42"/>
        <v>0</v>
      </c>
      <c r="S47" s="9">
        <f t="shared" si="42"/>
        <v>0</v>
      </c>
      <c r="T47" s="9">
        <f t="shared" si="42"/>
        <v>0</v>
      </c>
      <c r="U47" s="9">
        <f t="shared" si="42"/>
        <v>0</v>
      </c>
      <c r="V47" s="9">
        <f t="shared" si="42"/>
        <v>0</v>
      </c>
      <c r="W47" s="9">
        <f t="shared" si="42"/>
        <v>0</v>
      </c>
    </row>
    <row r="48" spans="1:23" x14ac:dyDescent="0.3">
      <c r="A48" s="60" t="s">
        <v>323</v>
      </c>
      <c r="B48" s="222">
        <f>'TAB4.2.2'!$M$47</f>
        <v>0</v>
      </c>
      <c r="C48" s="182"/>
      <c r="D48" s="182"/>
      <c r="E48" s="182"/>
      <c r="F48" s="182"/>
      <c r="G48" s="182"/>
      <c r="H48" s="182"/>
      <c r="I48" s="9">
        <f t="shared" ref="I48:W48" si="43">$B48*I$6</f>
        <v>0</v>
      </c>
      <c r="J48" s="9">
        <f t="shared" si="43"/>
        <v>0</v>
      </c>
      <c r="K48" s="9">
        <f t="shared" si="43"/>
        <v>0</v>
      </c>
      <c r="L48" s="9">
        <f t="shared" si="43"/>
        <v>0</v>
      </c>
      <c r="M48" s="9">
        <f t="shared" si="43"/>
        <v>0</v>
      </c>
      <c r="N48" s="9">
        <f t="shared" si="43"/>
        <v>0</v>
      </c>
      <c r="O48" s="9">
        <f t="shared" si="43"/>
        <v>0</v>
      </c>
      <c r="P48" s="9">
        <f t="shared" si="43"/>
        <v>0</v>
      </c>
      <c r="Q48" s="9">
        <f t="shared" si="43"/>
        <v>0</v>
      </c>
      <c r="R48" s="9">
        <f t="shared" si="43"/>
        <v>0</v>
      </c>
      <c r="S48" s="9">
        <f t="shared" si="43"/>
        <v>0</v>
      </c>
      <c r="T48" s="9">
        <f t="shared" si="43"/>
        <v>0</v>
      </c>
      <c r="U48" s="9">
        <f t="shared" si="43"/>
        <v>0</v>
      </c>
      <c r="V48" s="9">
        <f t="shared" si="43"/>
        <v>0</v>
      </c>
      <c r="W48" s="9">
        <f t="shared" si="43"/>
        <v>0</v>
      </c>
    </row>
    <row r="49" spans="1:23" x14ac:dyDescent="0.3">
      <c r="A49" s="60" t="s">
        <v>325</v>
      </c>
      <c r="B49" s="222">
        <f>'TAB4.2.2'!$M$48</f>
        <v>0</v>
      </c>
      <c r="C49" s="182"/>
      <c r="D49" s="182"/>
      <c r="E49" s="182"/>
      <c r="F49" s="182"/>
      <c r="G49" s="182"/>
      <c r="H49" s="182"/>
      <c r="I49" s="9">
        <f t="shared" ref="I49:W49" si="44">$B49*I$7</f>
        <v>0</v>
      </c>
      <c r="J49" s="9">
        <f t="shared" si="44"/>
        <v>0</v>
      </c>
      <c r="K49" s="9">
        <f t="shared" si="44"/>
        <v>0</v>
      </c>
      <c r="L49" s="9">
        <f t="shared" si="44"/>
        <v>0</v>
      </c>
      <c r="M49" s="9">
        <f t="shared" si="44"/>
        <v>0</v>
      </c>
      <c r="N49" s="9">
        <f t="shared" si="44"/>
        <v>0</v>
      </c>
      <c r="O49" s="9">
        <f t="shared" si="44"/>
        <v>0</v>
      </c>
      <c r="P49" s="9">
        <f t="shared" si="44"/>
        <v>0</v>
      </c>
      <c r="Q49" s="9">
        <f t="shared" si="44"/>
        <v>0</v>
      </c>
      <c r="R49" s="9">
        <f t="shared" si="44"/>
        <v>0</v>
      </c>
      <c r="S49" s="9">
        <f t="shared" si="44"/>
        <v>0</v>
      </c>
      <c r="T49" s="9">
        <f t="shared" si="44"/>
        <v>0</v>
      </c>
      <c r="U49" s="9">
        <f t="shared" si="44"/>
        <v>0</v>
      </c>
      <c r="V49" s="9">
        <f t="shared" si="44"/>
        <v>0</v>
      </c>
      <c r="W49" s="9">
        <f t="shared" si="44"/>
        <v>0</v>
      </c>
    </row>
    <row r="50" spans="1:23" x14ac:dyDescent="0.3">
      <c r="A50" s="60" t="s">
        <v>326</v>
      </c>
      <c r="B50" s="222">
        <f>'TAB4.2.2'!$M$49</f>
        <v>0</v>
      </c>
      <c r="C50" s="182"/>
      <c r="D50" s="182"/>
      <c r="E50" s="182"/>
      <c r="F50" s="182"/>
      <c r="G50" s="182"/>
      <c r="H50" s="182"/>
      <c r="I50" s="9">
        <f t="shared" ref="I50:W50" si="45">$B50*I$8</f>
        <v>0</v>
      </c>
      <c r="J50" s="9">
        <f t="shared" si="45"/>
        <v>0</v>
      </c>
      <c r="K50" s="9">
        <f t="shared" si="45"/>
        <v>0</v>
      </c>
      <c r="L50" s="9">
        <f t="shared" si="45"/>
        <v>0</v>
      </c>
      <c r="M50" s="9">
        <f t="shared" si="45"/>
        <v>0</v>
      </c>
      <c r="N50" s="9">
        <f t="shared" si="45"/>
        <v>0</v>
      </c>
      <c r="O50" s="9">
        <f t="shared" si="45"/>
        <v>0</v>
      </c>
      <c r="P50" s="9">
        <f t="shared" si="45"/>
        <v>0</v>
      </c>
      <c r="Q50" s="9">
        <f t="shared" si="45"/>
        <v>0</v>
      </c>
      <c r="R50" s="9">
        <f t="shared" si="45"/>
        <v>0</v>
      </c>
      <c r="S50" s="9">
        <f t="shared" si="45"/>
        <v>0</v>
      </c>
      <c r="T50" s="9">
        <f t="shared" si="45"/>
        <v>0</v>
      </c>
      <c r="U50" s="9">
        <f t="shared" si="45"/>
        <v>0</v>
      </c>
      <c r="V50" s="9">
        <f t="shared" si="45"/>
        <v>0</v>
      </c>
      <c r="W50" s="9">
        <f t="shared" si="45"/>
        <v>0</v>
      </c>
    </row>
    <row r="51" spans="1:23" x14ac:dyDescent="0.3">
      <c r="A51" s="60" t="s">
        <v>327</v>
      </c>
      <c r="B51" s="222">
        <f>'TAB4.2.2'!$M$50</f>
        <v>0</v>
      </c>
      <c r="C51" s="182"/>
      <c r="D51" s="182"/>
      <c r="E51" s="182"/>
      <c r="F51" s="182"/>
      <c r="G51" s="182"/>
      <c r="H51" s="182"/>
      <c r="I51" s="9">
        <f t="shared" ref="I51:W51" si="46">$B51*I$9</f>
        <v>0</v>
      </c>
      <c r="J51" s="9">
        <f t="shared" si="46"/>
        <v>0</v>
      </c>
      <c r="K51" s="9">
        <f t="shared" si="46"/>
        <v>0</v>
      </c>
      <c r="L51" s="9">
        <f t="shared" si="46"/>
        <v>0</v>
      </c>
      <c r="M51" s="9">
        <f t="shared" si="46"/>
        <v>0</v>
      </c>
      <c r="N51" s="9">
        <f t="shared" si="46"/>
        <v>0</v>
      </c>
      <c r="O51" s="9">
        <f t="shared" si="46"/>
        <v>0</v>
      </c>
      <c r="P51" s="9">
        <f t="shared" si="46"/>
        <v>0</v>
      </c>
      <c r="Q51" s="9">
        <f t="shared" si="46"/>
        <v>0</v>
      </c>
      <c r="R51" s="9">
        <f t="shared" si="46"/>
        <v>0</v>
      </c>
      <c r="S51" s="9">
        <f t="shared" si="46"/>
        <v>0</v>
      </c>
      <c r="T51" s="9">
        <f t="shared" si="46"/>
        <v>0</v>
      </c>
      <c r="U51" s="9">
        <f t="shared" si="46"/>
        <v>0</v>
      </c>
      <c r="V51" s="9">
        <f t="shared" si="46"/>
        <v>0</v>
      </c>
      <c r="W51" s="9">
        <f t="shared" si="46"/>
        <v>0</v>
      </c>
    </row>
    <row r="52" spans="1:23" x14ac:dyDescent="0.3">
      <c r="A52" s="60" t="s">
        <v>86</v>
      </c>
      <c r="B52" s="222">
        <f>'TAB4.2.2'!$M$51</f>
        <v>0</v>
      </c>
      <c r="C52" s="9">
        <f t="shared" ref="C52:W52" si="47">$B52*C$10</f>
        <v>0</v>
      </c>
      <c r="D52" s="9">
        <f t="shared" si="47"/>
        <v>0</v>
      </c>
      <c r="E52" s="9">
        <f t="shared" si="47"/>
        <v>0</v>
      </c>
      <c r="F52" s="9">
        <f t="shared" si="47"/>
        <v>0</v>
      </c>
      <c r="G52" s="9">
        <f t="shared" si="47"/>
        <v>0</v>
      </c>
      <c r="H52" s="9">
        <f t="shared" si="47"/>
        <v>0</v>
      </c>
      <c r="I52" s="9">
        <f t="shared" si="47"/>
        <v>0</v>
      </c>
      <c r="J52" s="9">
        <f t="shared" si="47"/>
        <v>0</v>
      </c>
      <c r="K52" s="9">
        <f t="shared" si="47"/>
        <v>0</v>
      </c>
      <c r="L52" s="9">
        <f t="shared" si="47"/>
        <v>0</v>
      </c>
      <c r="M52" s="9">
        <f t="shared" si="47"/>
        <v>0</v>
      </c>
      <c r="N52" s="9">
        <f t="shared" si="47"/>
        <v>0</v>
      </c>
      <c r="O52" s="9">
        <f t="shared" si="47"/>
        <v>0</v>
      </c>
      <c r="P52" s="9">
        <f t="shared" si="47"/>
        <v>0</v>
      </c>
      <c r="Q52" s="9">
        <f t="shared" si="47"/>
        <v>0</v>
      </c>
      <c r="R52" s="9">
        <f t="shared" si="47"/>
        <v>0</v>
      </c>
      <c r="S52" s="9">
        <f t="shared" si="47"/>
        <v>0</v>
      </c>
      <c r="T52" s="9">
        <f t="shared" si="47"/>
        <v>0</v>
      </c>
      <c r="U52" s="9">
        <f t="shared" si="47"/>
        <v>0</v>
      </c>
      <c r="V52" s="9">
        <f t="shared" si="47"/>
        <v>0</v>
      </c>
      <c r="W52" s="9">
        <f t="shared" si="47"/>
        <v>0</v>
      </c>
    </row>
    <row r="53" spans="1:23" x14ac:dyDescent="0.3">
      <c r="A53" s="60" t="s">
        <v>87</v>
      </c>
      <c r="B53" s="222">
        <f>'TAB4.2.2'!$M$52</f>
        <v>0</v>
      </c>
      <c r="C53" s="9">
        <f t="shared" ref="C53:W53" si="48">$B53*C$11</f>
        <v>0</v>
      </c>
      <c r="D53" s="9">
        <f t="shared" si="48"/>
        <v>0</v>
      </c>
      <c r="E53" s="9">
        <f t="shared" si="48"/>
        <v>0</v>
      </c>
      <c r="F53" s="9">
        <f t="shared" si="48"/>
        <v>0</v>
      </c>
      <c r="G53" s="9">
        <f t="shared" si="48"/>
        <v>0</v>
      </c>
      <c r="H53" s="9">
        <f t="shared" si="48"/>
        <v>0</v>
      </c>
      <c r="I53" s="9">
        <f t="shared" si="48"/>
        <v>0</v>
      </c>
      <c r="J53" s="9">
        <f t="shared" si="48"/>
        <v>0</v>
      </c>
      <c r="K53" s="9">
        <f t="shared" si="48"/>
        <v>0</v>
      </c>
      <c r="L53" s="9">
        <f t="shared" si="48"/>
        <v>0</v>
      </c>
      <c r="M53" s="9">
        <f t="shared" si="48"/>
        <v>0</v>
      </c>
      <c r="N53" s="9">
        <f t="shared" si="48"/>
        <v>0</v>
      </c>
      <c r="O53" s="9">
        <f t="shared" si="48"/>
        <v>0</v>
      </c>
      <c r="P53" s="9">
        <f t="shared" si="48"/>
        <v>0</v>
      </c>
      <c r="Q53" s="9">
        <f t="shared" si="48"/>
        <v>0</v>
      </c>
      <c r="R53" s="9">
        <f t="shared" si="48"/>
        <v>0</v>
      </c>
      <c r="S53" s="9">
        <f t="shared" si="48"/>
        <v>0</v>
      </c>
      <c r="T53" s="9">
        <f t="shared" si="48"/>
        <v>0</v>
      </c>
      <c r="U53" s="9">
        <f t="shared" si="48"/>
        <v>0</v>
      </c>
      <c r="V53" s="9">
        <f t="shared" si="48"/>
        <v>0</v>
      </c>
      <c r="W53" s="9">
        <f t="shared" si="48"/>
        <v>0</v>
      </c>
    </row>
    <row r="54" spans="1:23" x14ac:dyDescent="0.3">
      <c r="A54" s="60" t="s">
        <v>15</v>
      </c>
      <c r="B54" s="222">
        <f>'TAB4.2.2'!$M$53</f>
        <v>0</v>
      </c>
      <c r="C54" s="9">
        <f t="shared" ref="C54:W54" si="49">$B54*C$12</f>
        <v>0</v>
      </c>
      <c r="D54" s="9">
        <f t="shared" si="49"/>
        <v>0</v>
      </c>
      <c r="E54" s="9">
        <f t="shared" si="49"/>
        <v>0</v>
      </c>
      <c r="F54" s="9">
        <f t="shared" si="49"/>
        <v>0</v>
      </c>
      <c r="G54" s="9">
        <f t="shared" si="49"/>
        <v>0</v>
      </c>
      <c r="H54" s="9">
        <f t="shared" si="49"/>
        <v>0</v>
      </c>
      <c r="I54" s="9">
        <f t="shared" si="49"/>
        <v>0</v>
      </c>
      <c r="J54" s="9">
        <f t="shared" si="49"/>
        <v>0</v>
      </c>
      <c r="K54" s="9">
        <f t="shared" si="49"/>
        <v>0</v>
      </c>
      <c r="L54" s="9">
        <f t="shared" si="49"/>
        <v>0</v>
      </c>
      <c r="M54" s="9">
        <f t="shared" si="49"/>
        <v>0</v>
      </c>
      <c r="N54" s="9">
        <f t="shared" si="49"/>
        <v>0</v>
      </c>
      <c r="O54" s="9">
        <f t="shared" si="49"/>
        <v>0</v>
      </c>
      <c r="P54" s="9">
        <f t="shared" si="49"/>
        <v>0</v>
      </c>
      <c r="Q54" s="9">
        <f t="shared" si="49"/>
        <v>0</v>
      </c>
      <c r="R54" s="9">
        <f t="shared" si="49"/>
        <v>0</v>
      </c>
      <c r="S54" s="9">
        <f t="shared" si="49"/>
        <v>0</v>
      </c>
      <c r="T54" s="9">
        <f t="shared" si="49"/>
        <v>0</v>
      </c>
      <c r="U54" s="9">
        <f t="shared" si="49"/>
        <v>0</v>
      </c>
      <c r="V54" s="9">
        <f t="shared" si="49"/>
        <v>0</v>
      </c>
      <c r="W54" s="9">
        <f t="shared" si="49"/>
        <v>0</v>
      </c>
    </row>
    <row r="55" spans="1:23" x14ac:dyDescent="0.3">
      <c r="A55" s="60" t="s">
        <v>88</v>
      </c>
      <c r="B55" s="222">
        <f>'TAB4.2.2'!$M$54</f>
        <v>0</v>
      </c>
      <c r="C55" s="9">
        <f t="shared" ref="C55:W55" si="50">$B55*C$13</f>
        <v>0</v>
      </c>
      <c r="D55" s="9">
        <f t="shared" si="50"/>
        <v>0</v>
      </c>
      <c r="E55" s="9">
        <f t="shared" si="50"/>
        <v>0</v>
      </c>
      <c r="F55" s="9">
        <f t="shared" si="50"/>
        <v>0</v>
      </c>
      <c r="G55" s="9">
        <f t="shared" si="50"/>
        <v>0</v>
      </c>
      <c r="H55" s="9">
        <f t="shared" si="50"/>
        <v>0</v>
      </c>
      <c r="I55" s="9">
        <f t="shared" si="50"/>
        <v>0</v>
      </c>
      <c r="J55" s="9">
        <f t="shared" si="50"/>
        <v>0</v>
      </c>
      <c r="K55" s="9">
        <f t="shared" si="50"/>
        <v>0</v>
      </c>
      <c r="L55" s="9">
        <f t="shared" si="50"/>
        <v>0</v>
      </c>
      <c r="M55" s="9">
        <f t="shared" si="50"/>
        <v>0</v>
      </c>
      <c r="N55" s="9">
        <f t="shared" si="50"/>
        <v>0</v>
      </c>
      <c r="O55" s="9">
        <f t="shared" si="50"/>
        <v>0</v>
      </c>
      <c r="P55" s="9">
        <f t="shared" si="50"/>
        <v>0</v>
      </c>
      <c r="Q55" s="9">
        <f t="shared" si="50"/>
        <v>0</v>
      </c>
      <c r="R55" s="9">
        <f t="shared" si="50"/>
        <v>0</v>
      </c>
      <c r="S55" s="9">
        <f t="shared" si="50"/>
        <v>0</v>
      </c>
      <c r="T55" s="9">
        <f t="shared" si="50"/>
        <v>0</v>
      </c>
      <c r="U55" s="9">
        <f t="shared" si="50"/>
        <v>0</v>
      </c>
      <c r="V55" s="9">
        <f t="shared" si="50"/>
        <v>0</v>
      </c>
      <c r="W55" s="9">
        <f t="shared" si="50"/>
        <v>0</v>
      </c>
    </row>
    <row r="56" spans="1:23" x14ac:dyDescent="0.3">
      <c r="A56" s="214" t="s">
        <v>539</v>
      </c>
      <c r="B56" s="222">
        <f>'TAB4.2.2'!$M$55</f>
        <v>0</v>
      </c>
      <c r="C56" s="9">
        <f t="shared" ref="C56:W56" si="51">$B56*C$14</f>
        <v>0</v>
      </c>
      <c r="D56" s="9">
        <f t="shared" si="51"/>
        <v>0</v>
      </c>
      <c r="E56" s="9">
        <f t="shared" si="51"/>
        <v>0</v>
      </c>
      <c r="F56" s="9">
        <f t="shared" si="51"/>
        <v>0</v>
      </c>
      <c r="G56" s="9">
        <f t="shared" si="51"/>
        <v>0</v>
      </c>
      <c r="H56" s="9">
        <f t="shared" si="51"/>
        <v>0</v>
      </c>
      <c r="I56" s="9">
        <f t="shared" si="51"/>
        <v>0</v>
      </c>
      <c r="J56" s="9">
        <f t="shared" si="51"/>
        <v>0</v>
      </c>
      <c r="K56" s="9">
        <f t="shared" si="51"/>
        <v>0</v>
      </c>
      <c r="L56" s="9">
        <f t="shared" si="51"/>
        <v>0</v>
      </c>
      <c r="M56" s="9">
        <f t="shared" si="51"/>
        <v>0</v>
      </c>
      <c r="N56" s="9">
        <f t="shared" si="51"/>
        <v>0</v>
      </c>
      <c r="O56" s="9">
        <f t="shared" si="51"/>
        <v>0</v>
      </c>
      <c r="P56" s="9">
        <f t="shared" si="51"/>
        <v>0</v>
      </c>
      <c r="Q56" s="9">
        <f t="shared" si="51"/>
        <v>0</v>
      </c>
      <c r="R56" s="9">
        <f t="shared" si="51"/>
        <v>0</v>
      </c>
      <c r="S56" s="9">
        <f t="shared" si="51"/>
        <v>0</v>
      </c>
      <c r="T56" s="9">
        <f t="shared" si="51"/>
        <v>0</v>
      </c>
      <c r="U56" s="9">
        <f t="shared" si="51"/>
        <v>0</v>
      </c>
      <c r="V56" s="9">
        <f t="shared" si="51"/>
        <v>0</v>
      </c>
      <c r="W56" s="9">
        <f t="shared" si="51"/>
        <v>0</v>
      </c>
    </row>
    <row r="57" spans="1:23" x14ac:dyDescent="0.3">
      <c r="A57" s="214" t="s">
        <v>89</v>
      </c>
      <c r="B57" s="222"/>
      <c r="C57" s="9">
        <f>SUM(C58:C60)</f>
        <v>0</v>
      </c>
      <c r="D57" s="9">
        <f t="shared" ref="D57" si="52">SUM(D58:D60)</f>
        <v>0</v>
      </c>
      <c r="E57" s="9">
        <f t="shared" ref="E57" si="53">SUM(E58:E60)</f>
        <v>0</v>
      </c>
      <c r="F57" s="9">
        <f t="shared" ref="F57" si="54">SUM(F58:F60)</f>
        <v>0</v>
      </c>
      <c r="G57" s="9">
        <f t="shared" ref="G57" si="55">SUM(G58:G60)</f>
        <v>0</v>
      </c>
      <c r="H57" s="9">
        <f t="shared" ref="H57:I57" si="56">SUM(H58:H60)</f>
        <v>0</v>
      </c>
      <c r="I57" s="9">
        <f t="shared" si="56"/>
        <v>0</v>
      </c>
      <c r="J57" s="9">
        <f t="shared" ref="J57:W57" si="57">SUM(J58:J60)</f>
        <v>0</v>
      </c>
      <c r="K57" s="9">
        <f t="shared" si="57"/>
        <v>0</v>
      </c>
      <c r="L57" s="9">
        <f t="shared" si="57"/>
        <v>0</v>
      </c>
      <c r="M57" s="9">
        <f t="shared" si="57"/>
        <v>0</v>
      </c>
      <c r="N57" s="9">
        <f t="shared" si="57"/>
        <v>0</v>
      </c>
      <c r="O57" s="9">
        <f t="shared" si="57"/>
        <v>0</v>
      </c>
      <c r="P57" s="9">
        <f t="shared" si="57"/>
        <v>0</v>
      </c>
      <c r="Q57" s="9">
        <f t="shared" si="57"/>
        <v>0</v>
      </c>
      <c r="R57" s="9">
        <f t="shared" si="57"/>
        <v>0</v>
      </c>
      <c r="S57" s="9">
        <f t="shared" si="57"/>
        <v>0</v>
      </c>
      <c r="T57" s="9">
        <f t="shared" si="57"/>
        <v>0</v>
      </c>
      <c r="U57" s="9">
        <f t="shared" si="57"/>
        <v>0</v>
      </c>
      <c r="V57" s="9">
        <f t="shared" si="57"/>
        <v>0</v>
      </c>
      <c r="W57" s="9">
        <f t="shared" si="57"/>
        <v>0</v>
      </c>
    </row>
    <row r="58" spans="1:23" x14ac:dyDescent="0.3">
      <c r="A58" s="59" t="s">
        <v>4</v>
      </c>
      <c r="B58" s="222">
        <f>'TAB4.2.2'!$M$57</f>
        <v>0</v>
      </c>
      <c r="C58" s="9">
        <f t="shared" ref="C58:L61" si="58">$B58*C$14</f>
        <v>0</v>
      </c>
      <c r="D58" s="9">
        <f t="shared" si="58"/>
        <v>0</v>
      </c>
      <c r="E58" s="9">
        <f t="shared" si="58"/>
        <v>0</v>
      </c>
      <c r="F58" s="9">
        <f t="shared" si="58"/>
        <v>0</v>
      </c>
      <c r="G58" s="9">
        <f t="shared" si="58"/>
        <v>0</v>
      </c>
      <c r="H58" s="9">
        <f t="shared" si="58"/>
        <v>0</v>
      </c>
      <c r="I58" s="9">
        <f t="shared" si="58"/>
        <v>0</v>
      </c>
      <c r="J58" s="9">
        <f t="shared" si="58"/>
        <v>0</v>
      </c>
      <c r="K58" s="9">
        <f t="shared" si="58"/>
        <v>0</v>
      </c>
      <c r="L58" s="9">
        <f t="shared" si="58"/>
        <v>0</v>
      </c>
      <c r="M58" s="9">
        <f t="shared" ref="M58:W61" si="59">$B58*M$14</f>
        <v>0</v>
      </c>
      <c r="N58" s="9">
        <f t="shared" si="59"/>
        <v>0</v>
      </c>
      <c r="O58" s="9">
        <f t="shared" si="59"/>
        <v>0</v>
      </c>
      <c r="P58" s="9">
        <f t="shared" si="59"/>
        <v>0</v>
      </c>
      <c r="Q58" s="9">
        <f t="shared" si="59"/>
        <v>0</v>
      </c>
      <c r="R58" s="9">
        <f t="shared" si="59"/>
        <v>0</v>
      </c>
      <c r="S58" s="9">
        <f t="shared" si="59"/>
        <v>0</v>
      </c>
      <c r="T58" s="9">
        <f t="shared" si="59"/>
        <v>0</v>
      </c>
      <c r="U58" s="9">
        <f t="shared" si="59"/>
        <v>0</v>
      </c>
      <c r="V58" s="9">
        <f t="shared" si="59"/>
        <v>0</v>
      </c>
      <c r="W58" s="9">
        <f t="shared" si="59"/>
        <v>0</v>
      </c>
    </row>
    <row r="59" spans="1:23" x14ac:dyDescent="0.3">
      <c r="A59" s="59" t="s">
        <v>104</v>
      </c>
      <c r="B59" s="222">
        <f>'TAB4.2.2'!$M$58</f>
        <v>0</v>
      </c>
      <c r="C59" s="9">
        <f t="shared" si="58"/>
        <v>0</v>
      </c>
      <c r="D59" s="9">
        <f t="shared" si="58"/>
        <v>0</v>
      </c>
      <c r="E59" s="9">
        <f t="shared" si="58"/>
        <v>0</v>
      </c>
      <c r="F59" s="9">
        <f t="shared" si="58"/>
        <v>0</v>
      </c>
      <c r="G59" s="9">
        <f t="shared" si="58"/>
        <v>0</v>
      </c>
      <c r="H59" s="9">
        <f t="shared" si="58"/>
        <v>0</v>
      </c>
      <c r="I59" s="9">
        <f t="shared" si="58"/>
        <v>0</v>
      </c>
      <c r="J59" s="9">
        <f t="shared" si="58"/>
        <v>0</v>
      </c>
      <c r="K59" s="9">
        <f t="shared" si="58"/>
        <v>0</v>
      </c>
      <c r="L59" s="9">
        <f t="shared" si="58"/>
        <v>0</v>
      </c>
      <c r="M59" s="9">
        <f t="shared" si="59"/>
        <v>0</v>
      </c>
      <c r="N59" s="9">
        <f t="shared" si="59"/>
        <v>0</v>
      </c>
      <c r="O59" s="9">
        <f t="shared" si="59"/>
        <v>0</v>
      </c>
      <c r="P59" s="9">
        <f t="shared" si="59"/>
        <v>0</v>
      </c>
      <c r="Q59" s="9">
        <f t="shared" si="59"/>
        <v>0</v>
      </c>
      <c r="R59" s="9">
        <f t="shared" si="59"/>
        <v>0</v>
      </c>
      <c r="S59" s="9">
        <f t="shared" si="59"/>
        <v>0</v>
      </c>
      <c r="T59" s="9">
        <f t="shared" si="59"/>
        <v>0</v>
      </c>
      <c r="U59" s="9">
        <f t="shared" si="59"/>
        <v>0</v>
      </c>
      <c r="V59" s="9">
        <f t="shared" si="59"/>
        <v>0</v>
      </c>
      <c r="W59" s="9">
        <f t="shared" si="59"/>
        <v>0</v>
      </c>
    </row>
    <row r="60" spans="1:23" x14ac:dyDescent="0.3">
      <c r="A60" s="59" t="s">
        <v>106</v>
      </c>
      <c r="B60" s="222">
        <f>'TAB4.2.2'!$M$59</f>
        <v>0</v>
      </c>
      <c r="C60" s="9">
        <f t="shared" si="58"/>
        <v>0</v>
      </c>
      <c r="D60" s="9">
        <f t="shared" si="58"/>
        <v>0</v>
      </c>
      <c r="E60" s="9">
        <f t="shared" si="58"/>
        <v>0</v>
      </c>
      <c r="F60" s="9">
        <f t="shared" si="58"/>
        <v>0</v>
      </c>
      <c r="G60" s="9">
        <f t="shared" si="58"/>
        <v>0</v>
      </c>
      <c r="H60" s="9">
        <f t="shared" si="58"/>
        <v>0</v>
      </c>
      <c r="I60" s="9">
        <f t="shared" si="58"/>
        <v>0</v>
      </c>
      <c r="J60" s="9">
        <f t="shared" si="58"/>
        <v>0</v>
      </c>
      <c r="K60" s="9">
        <f t="shared" si="58"/>
        <v>0</v>
      </c>
      <c r="L60" s="9">
        <f t="shared" si="58"/>
        <v>0</v>
      </c>
      <c r="M60" s="9">
        <f t="shared" si="59"/>
        <v>0</v>
      </c>
      <c r="N60" s="9">
        <f t="shared" si="59"/>
        <v>0</v>
      </c>
      <c r="O60" s="9">
        <f t="shared" si="59"/>
        <v>0</v>
      </c>
      <c r="P60" s="9">
        <f t="shared" si="59"/>
        <v>0</v>
      </c>
      <c r="Q60" s="9">
        <f t="shared" si="59"/>
        <v>0</v>
      </c>
      <c r="R60" s="9">
        <f t="shared" si="59"/>
        <v>0</v>
      </c>
      <c r="S60" s="9">
        <f t="shared" si="59"/>
        <v>0</v>
      </c>
      <c r="T60" s="9">
        <f t="shared" si="59"/>
        <v>0</v>
      </c>
      <c r="U60" s="9">
        <f t="shared" si="59"/>
        <v>0</v>
      </c>
      <c r="V60" s="9">
        <f t="shared" si="59"/>
        <v>0</v>
      </c>
      <c r="W60" s="9">
        <f t="shared" si="59"/>
        <v>0</v>
      </c>
    </row>
    <row r="61" spans="1:23" x14ac:dyDescent="0.3">
      <c r="A61" s="214" t="s">
        <v>90</v>
      </c>
      <c r="B61" s="222">
        <f>'TAB4.2.2'!$M$60</f>
        <v>0</v>
      </c>
      <c r="C61" s="9">
        <f t="shared" si="58"/>
        <v>0</v>
      </c>
      <c r="D61" s="9">
        <f t="shared" si="58"/>
        <v>0</v>
      </c>
      <c r="E61" s="9">
        <f t="shared" si="58"/>
        <v>0</v>
      </c>
      <c r="F61" s="9">
        <f t="shared" si="58"/>
        <v>0</v>
      </c>
      <c r="G61" s="9">
        <f t="shared" si="58"/>
        <v>0</v>
      </c>
      <c r="H61" s="9">
        <f t="shared" si="58"/>
        <v>0</v>
      </c>
      <c r="I61" s="9">
        <f t="shared" si="58"/>
        <v>0</v>
      </c>
      <c r="J61" s="9">
        <f t="shared" si="58"/>
        <v>0</v>
      </c>
      <c r="K61" s="9">
        <f t="shared" si="58"/>
        <v>0</v>
      </c>
      <c r="L61" s="9">
        <f t="shared" si="58"/>
        <v>0</v>
      </c>
      <c r="M61" s="9">
        <f t="shared" si="59"/>
        <v>0</v>
      </c>
      <c r="N61" s="9">
        <f t="shared" si="59"/>
        <v>0</v>
      </c>
      <c r="O61" s="9">
        <f t="shared" si="59"/>
        <v>0</v>
      </c>
      <c r="P61" s="9">
        <f t="shared" si="59"/>
        <v>0</v>
      </c>
      <c r="Q61" s="9">
        <f t="shared" si="59"/>
        <v>0</v>
      </c>
      <c r="R61" s="9">
        <f t="shared" si="59"/>
        <v>0</v>
      </c>
      <c r="S61" s="9">
        <f t="shared" si="59"/>
        <v>0</v>
      </c>
      <c r="T61" s="9">
        <f t="shared" si="59"/>
        <v>0</v>
      </c>
      <c r="U61" s="9">
        <f t="shared" si="59"/>
        <v>0</v>
      </c>
      <c r="V61" s="9">
        <f t="shared" si="59"/>
        <v>0</v>
      </c>
      <c r="W61" s="9">
        <f t="shared" si="59"/>
        <v>0</v>
      </c>
    </row>
    <row r="62" spans="1:23" s="65" customFormat="1" x14ac:dyDescent="0.3">
      <c r="A62" s="212" t="s">
        <v>19</v>
      </c>
      <c r="B62" s="15"/>
      <c r="C62" s="188">
        <f>SUM(C44,C56:C57,C61)</f>
        <v>0</v>
      </c>
      <c r="D62" s="188">
        <f t="shared" ref="D62" si="60">SUM(D44,D56:D57,D61)</f>
        <v>0</v>
      </c>
      <c r="E62" s="188">
        <f t="shared" ref="E62" si="61">SUM(E44,E56:E57,E61)</f>
        <v>0</v>
      </c>
      <c r="F62" s="188">
        <f t="shared" ref="F62" si="62">SUM(F44,F56:F57,F61)</f>
        <v>0</v>
      </c>
      <c r="G62" s="188">
        <f t="shared" ref="G62" si="63">SUM(G44,G56:G57,G61)</f>
        <v>0</v>
      </c>
      <c r="H62" s="188">
        <f t="shared" ref="H62:I62" si="64">SUM(H44,H56:H57,H61)</f>
        <v>0</v>
      </c>
      <c r="I62" s="188">
        <f t="shared" si="64"/>
        <v>0</v>
      </c>
      <c r="J62" s="188">
        <f t="shared" ref="J62:W62" si="65">SUM(J44,J56:J57,J61)</f>
        <v>0</v>
      </c>
      <c r="K62" s="188">
        <f t="shared" si="65"/>
        <v>0</v>
      </c>
      <c r="L62" s="188">
        <f t="shared" si="65"/>
        <v>0</v>
      </c>
      <c r="M62" s="188">
        <f t="shared" si="65"/>
        <v>0</v>
      </c>
      <c r="N62" s="188">
        <f t="shared" si="65"/>
        <v>0</v>
      </c>
      <c r="O62" s="188">
        <f t="shared" si="65"/>
        <v>0</v>
      </c>
      <c r="P62" s="188">
        <f t="shared" si="65"/>
        <v>0</v>
      </c>
      <c r="Q62" s="188">
        <f t="shared" si="65"/>
        <v>0</v>
      </c>
      <c r="R62" s="188">
        <f t="shared" si="65"/>
        <v>0</v>
      </c>
      <c r="S62" s="188">
        <f t="shared" si="65"/>
        <v>0</v>
      </c>
      <c r="T62" s="188">
        <f t="shared" si="65"/>
        <v>0</v>
      </c>
      <c r="U62" s="188">
        <f t="shared" si="65"/>
        <v>0</v>
      </c>
      <c r="V62" s="188">
        <f t="shared" si="65"/>
        <v>0</v>
      </c>
      <c r="W62" s="188">
        <f t="shared" si="65"/>
        <v>0</v>
      </c>
    </row>
    <row r="63" spans="1:23" s="4" customFormat="1" ht="13.5" x14ac:dyDescent="0.3">
      <c r="A63" s="25" t="s">
        <v>357</v>
      </c>
      <c r="B63" s="7"/>
      <c r="C63" s="219">
        <f>C38</f>
        <v>0</v>
      </c>
      <c r="D63" s="219">
        <f t="shared" ref="D63:H63" si="66">D38</f>
        <v>0</v>
      </c>
      <c r="E63" s="219">
        <f t="shared" si="66"/>
        <v>0</v>
      </c>
      <c r="F63" s="219">
        <f t="shared" si="66"/>
        <v>0</v>
      </c>
      <c r="G63" s="219">
        <f t="shared" si="66"/>
        <v>0</v>
      </c>
      <c r="H63" s="219">
        <f t="shared" si="66"/>
        <v>0</v>
      </c>
      <c r="I63" s="219">
        <f t="shared" ref="I63:W63" si="67">I38</f>
        <v>0</v>
      </c>
      <c r="J63" s="219">
        <f t="shared" si="67"/>
        <v>0</v>
      </c>
      <c r="K63" s="219">
        <f t="shared" si="67"/>
        <v>0</v>
      </c>
      <c r="L63" s="219">
        <f t="shared" si="67"/>
        <v>0</v>
      </c>
      <c r="M63" s="219">
        <f t="shared" si="67"/>
        <v>0</v>
      </c>
      <c r="N63" s="219">
        <f t="shared" si="67"/>
        <v>0</v>
      </c>
      <c r="O63" s="219">
        <f t="shared" si="67"/>
        <v>0</v>
      </c>
      <c r="P63" s="219">
        <f t="shared" si="67"/>
        <v>0</v>
      </c>
      <c r="Q63" s="219">
        <f t="shared" si="67"/>
        <v>0</v>
      </c>
      <c r="R63" s="219">
        <f t="shared" si="67"/>
        <v>0</v>
      </c>
      <c r="S63" s="219">
        <f t="shared" si="67"/>
        <v>0</v>
      </c>
      <c r="T63" s="219">
        <f t="shared" si="67"/>
        <v>0</v>
      </c>
      <c r="U63" s="219">
        <f t="shared" si="67"/>
        <v>0</v>
      </c>
      <c r="V63" s="219">
        <f t="shared" si="67"/>
        <v>0</v>
      </c>
      <c r="W63" s="219">
        <f t="shared" si="67"/>
        <v>0</v>
      </c>
    </row>
    <row r="64" spans="1:23" s="65" customFormat="1" ht="13.5" x14ac:dyDescent="0.3">
      <c r="A64" s="190" t="s">
        <v>358</v>
      </c>
      <c r="B64" s="191"/>
      <c r="C64" s="192">
        <f>C62-C63</f>
        <v>0</v>
      </c>
      <c r="D64" s="192">
        <f t="shared" ref="D64:I64" si="68">D62-D63</f>
        <v>0</v>
      </c>
      <c r="E64" s="192">
        <f t="shared" si="68"/>
        <v>0</v>
      </c>
      <c r="F64" s="192">
        <f t="shared" si="68"/>
        <v>0</v>
      </c>
      <c r="G64" s="192">
        <f t="shared" si="68"/>
        <v>0</v>
      </c>
      <c r="H64" s="192">
        <f t="shared" si="68"/>
        <v>0</v>
      </c>
      <c r="I64" s="192">
        <f t="shared" si="68"/>
        <v>0</v>
      </c>
      <c r="J64" s="192">
        <f t="shared" ref="J64" si="69">J62-J63</f>
        <v>0</v>
      </c>
      <c r="K64" s="192">
        <f t="shared" ref="K64" si="70">K62-K63</f>
        <v>0</v>
      </c>
      <c r="L64" s="192">
        <f t="shared" ref="L64" si="71">L62-L63</f>
        <v>0</v>
      </c>
      <c r="M64" s="192">
        <f t="shared" ref="M64" si="72">M62-M63</f>
        <v>0</v>
      </c>
      <c r="N64" s="192">
        <f t="shared" ref="N64" si="73">N62-N63</f>
        <v>0</v>
      </c>
      <c r="O64" s="192">
        <f t="shared" ref="O64" si="74">O62-O63</f>
        <v>0</v>
      </c>
      <c r="P64" s="192">
        <f t="shared" ref="P64" si="75">P62-P63</f>
        <v>0</v>
      </c>
      <c r="Q64" s="192">
        <f t="shared" ref="Q64" si="76">Q62-Q63</f>
        <v>0</v>
      </c>
      <c r="R64" s="192">
        <f t="shared" ref="R64" si="77">R62-R63</f>
        <v>0</v>
      </c>
      <c r="S64" s="192">
        <f t="shared" ref="S64" si="78">S62-S63</f>
        <v>0</v>
      </c>
      <c r="T64" s="192">
        <f t="shared" ref="T64" si="79">T62-T63</f>
        <v>0</v>
      </c>
      <c r="U64" s="192">
        <f t="shared" ref="U64" si="80">U62-U63</f>
        <v>0</v>
      </c>
      <c r="V64" s="192">
        <f t="shared" ref="V64" si="81">V62-V63</f>
        <v>0</v>
      </c>
      <c r="W64" s="192">
        <f t="shared" ref="W64" si="82">W62-W63</f>
        <v>0</v>
      </c>
    </row>
    <row r="65" spans="1:23" s="65" customFormat="1" ht="14.25" thickBot="1" x14ac:dyDescent="0.35">
      <c r="A65" s="141" t="s">
        <v>359</v>
      </c>
      <c r="B65" s="142"/>
      <c r="C65" s="193" t="str">
        <f>IFERROR((C64/C63)," ")</f>
        <v xml:space="preserve"> </v>
      </c>
      <c r="D65" s="193" t="str">
        <f t="shared" ref="D65:H65" si="83">IFERROR((D64/D63)," ")</f>
        <v xml:space="preserve"> </v>
      </c>
      <c r="E65" s="193" t="str">
        <f t="shared" si="83"/>
        <v xml:space="preserve"> </v>
      </c>
      <c r="F65" s="193" t="str">
        <f t="shared" si="83"/>
        <v xml:space="preserve"> </v>
      </c>
      <c r="G65" s="193" t="str">
        <f t="shared" si="83"/>
        <v xml:space="preserve"> </v>
      </c>
      <c r="H65" s="193" t="str">
        <f t="shared" si="83"/>
        <v xml:space="preserve"> </v>
      </c>
    </row>
    <row r="66" spans="1:23" ht="18.75" thickTop="1" x14ac:dyDescent="0.35">
      <c r="A66" s="610" t="s">
        <v>347</v>
      </c>
      <c r="B66" s="611"/>
      <c r="C66" s="611"/>
      <c r="D66" s="611"/>
      <c r="E66" s="611"/>
      <c r="F66" s="611"/>
      <c r="G66" s="611"/>
      <c r="H66" s="611"/>
      <c r="I66" s="611"/>
      <c r="J66" s="611"/>
      <c r="K66" s="611"/>
      <c r="L66" s="611"/>
      <c r="M66" s="611"/>
      <c r="N66" s="611"/>
      <c r="O66" s="611"/>
      <c r="P66" s="611"/>
      <c r="Q66" s="611"/>
      <c r="R66" s="611"/>
      <c r="S66" s="611"/>
      <c r="T66" s="611"/>
      <c r="U66" s="611"/>
      <c r="V66" s="611"/>
      <c r="W66" s="611"/>
    </row>
    <row r="67" spans="1:23" ht="27" x14ac:dyDescent="0.3">
      <c r="A67" s="11"/>
      <c r="B67" s="203" t="s">
        <v>29</v>
      </c>
      <c r="C67" s="203" t="str">
        <f t="shared" ref="C67:W67" si="84">"Coût annuel estimé      "&amp;C$5</f>
        <v>Coût annuel estimé      Da</v>
      </c>
      <c r="D67" s="203" t="str">
        <f t="shared" si="84"/>
        <v>Coût annuel estimé      Db</v>
      </c>
      <c r="E67" s="203" t="str">
        <f t="shared" si="84"/>
        <v>Coût annuel estimé      Dc</v>
      </c>
      <c r="F67" s="203" t="str">
        <f t="shared" si="84"/>
        <v>Coût annuel estimé      Dc1</v>
      </c>
      <c r="G67" s="203" t="str">
        <f t="shared" si="84"/>
        <v>Coût annuel estimé      Dd</v>
      </c>
      <c r="H67" s="203" t="str">
        <f t="shared" si="84"/>
        <v>Coût annuel estimé      De</v>
      </c>
      <c r="I67" s="402" t="str">
        <f t="shared" si="84"/>
        <v>Coût annuel estimé      3500 kWh - 4 plages</v>
      </c>
      <c r="J67" s="402" t="str">
        <f t="shared" si="84"/>
        <v>Coût annuel estimé      5000 kWh - 4 plages</v>
      </c>
      <c r="K67" s="402" t="str">
        <f t="shared" si="84"/>
        <v>Coût annuel estimé      5000 kWh - 2 plages</v>
      </c>
      <c r="L67" s="402" t="str">
        <f t="shared" si="84"/>
        <v>Coût annuel estimé      5000 kWh - 1 plage</v>
      </c>
      <c r="M67" s="402" t="str">
        <f t="shared" si="84"/>
        <v>Coût annuel estimé      PAC air-rad - 4 plages</v>
      </c>
      <c r="N67" s="402" t="str">
        <f t="shared" si="84"/>
        <v>Coût annuel estimé      PAC air-rad - 2 plages</v>
      </c>
      <c r="O67" s="402" t="str">
        <f t="shared" si="84"/>
        <v>Coût annuel estimé      PAC air-rad - 1 plage</v>
      </c>
      <c r="P67" s="402" t="str">
        <f t="shared" si="84"/>
        <v>Coût annuel estimé      VE2 - 4 plages</v>
      </c>
      <c r="Q67" s="402" t="str">
        <f t="shared" si="84"/>
        <v>Coût annuel estimé      VE2 - 2 plages</v>
      </c>
      <c r="R67" s="402" t="str">
        <f t="shared" si="84"/>
        <v>Coût annuel estimé      VE3 - 4 plages</v>
      </c>
      <c r="S67" s="402" t="str">
        <f t="shared" si="84"/>
        <v>Coût annuel estimé      VE3 - 2 plages</v>
      </c>
      <c r="T67" s="402" t="str">
        <f t="shared" si="84"/>
        <v>Coût annuel estimé      PAC air-rad-ECS + VE2 - 4 plages</v>
      </c>
      <c r="U67" s="402" t="str">
        <f t="shared" si="84"/>
        <v>Coût annuel estimé      PAC air-rad-ECS + VE2 - 2 plages</v>
      </c>
      <c r="V67" s="402" t="str">
        <f t="shared" si="84"/>
        <v>Coût annuel estimé      PAC air-rad-ECS + VE3 - 4 plages</v>
      </c>
      <c r="W67" s="402" t="str">
        <f t="shared" si="84"/>
        <v>Coût annuel estimé      PAC air-rad-ECS + VE3 - 2 plages</v>
      </c>
    </row>
    <row r="68" spans="1:23" x14ac:dyDescent="0.3">
      <c r="A68" s="214" t="s">
        <v>11</v>
      </c>
      <c r="B68" s="222"/>
      <c r="C68" s="9">
        <f t="shared" ref="C68:H68" si="85">SUM(C69:C71)</f>
        <v>0</v>
      </c>
      <c r="D68" s="9">
        <f t="shared" si="85"/>
        <v>0</v>
      </c>
      <c r="E68" s="9">
        <f t="shared" si="85"/>
        <v>0</v>
      </c>
      <c r="F68" s="9">
        <f t="shared" si="85"/>
        <v>0</v>
      </c>
      <c r="G68" s="9">
        <f t="shared" si="85"/>
        <v>0</v>
      </c>
      <c r="H68" s="9">
        <f t="shared" si="85"/>
        <v>0</v>
      </c>
      <c r="I68" s="9">
        <f t="shared" ref="I68:W68" si="86">SUM(I69:I71)</f>
        <v>0</v>
      </c>
      <c r="J68" s="9">
        <f t="shared" si="86"/>
        <v>0</v>
      </c>
      <c r="K68" s="9">
        <f t="shared" si="86"/>
        <v>0</v>
      </c>
      <c r="L68" s="9">
        <f t="shared" si="86"/>
        <v>0</v>
      </c>
      <c r="M68" s="9">
        <f t="shared" si="86"/>
        <v>0</v>
      </c>
      <c r="N68" s="9">
        <f t="shared" si="86"/>
        <v>0</v>
      </c>
      <c r="O68" s="9">
        <f t="shared" si="86"/>
        <v>0</v>
      </c>
      <c r="P68" s="9">
        <f t="shared" si="86"/>
        <v>0</v>
      </c>
      <c r="Q68" s="9">
        <f t="shared" si="86"/>
        <v>0</v>
      </c>
      <c r="R68" s="9">
        <f t="shared" si="86"/>
        <v>0</v>
      </c>
      <c r="S68" s="9">
        <f t="shared" si="86"/>
        <v>0</v>
      </c>
      <c r="T68" s="9">
        <f t="shared" si="86"/>
        <v>0</v>
      </c>
      <c r="U68" s="9">
        <f t="shared" si="86"/>
        <v>0</v>
      </c>
      <c r="V68" s="9">
        <f t="shared" si="86"/>
        <v>0</v>
      </c>
      <c r="W68" s="9">
        <f t="shared" si="86"/>
        <v>0</v>
      </c>
    </row>
    <row r="69" spans="1:23" x14ac:dyDescent="0.3">
      <c r="A69" s="59" t="s">
        <v>12</v>
      </c>
      <c r="B69" s="182"/>
      <c r="C69" s="182"/>
      <c r="D69" s="182"/>
      <c r="E69" s="182"/>
      <c r="F69" s="182"/>
      <c r="G69" s="182"/>
      <c r="H69" s="182"/>
      <c r="I69" s="182"/>
      <c r="J69" s="182"/>
      <c r="K69" s="182"/>
      <c r="L69" s="182"/>
      <c r="M69" s="182"/>
      <c r="N69" s="182"/>
      <c r="O69" s="182"/>
      <c r="P69" s="182"/>
      <c r="Q69" s="182"/>
      <c r="R69" s="182"/>
      <c r="S69" s="182"/>
      <c r="T69" s="182"/>
      <c r="U69" s="182"/>
      <c r="V69" s="182"/>
      <c r="W69" s="182"/>
    </row>
    <row r="70" spans="1:23" x14ac:dyDescent="0.3">
      <c r="A70" s="59" t="s">
        <v>14</v>
      </c>
      <c r="B70" s="219">
        <f>'TAB4.3.2'!$M$45</f>
        <v>0</v>
      </c>
      <c r="C70" s="9">
        <f>$B70*1</f>
        <v>0</v>
      </c>
      <c r="D70" s="9">
        <f t="shared" ref="D70:W70" si="87">$B70*1</f>
        <v>0</v>
      </c>
      <c r="E70" s="9">
        <f t="shared" si="87"/>
        <v>0</v>
      </c>
      <c r="F70" s="9">
        <f t="shared" si="87"/>
        <v>0</v>
      </c>
      <c r="G70" s="9">
        <f t="shared" si="87"/>
        <v>0</v>
      </c>
      <c r="H70" s="9">
        <f t="shared" si="87"/>
        <v>0</v>
      </c>
      <c r="I70" s="9">
        <f t="shared" si="87"/>
        <v>0</v>
      </c>
      <c r="J70" s="9">
        <f t="shared" si="87"/>
        <v>0</v>
      </c>
      <c r="K70" s="9">
        <f t="shared" si="87"/>
        <v>0</v>
      </c>
      <c r="L70" s="9">
        <f t="shared" si="87"/>
        <v>0</v>
      </c>
      <c r="M70" s="9">
        <f t="shared" si="87"/>
        <v>0</v>
      </c>
      <c r="N70" s="9">
        <f t="shared" si="87"/>
        <v>0</v>
      </c>
      <c r="O70" s="9">
        <f t="shared" si="87"/>
        <v>0</v>
      </c>
      <c r="P70" s="9">
        <f t="shared" si="87"/>
        <v>0</v>
      </c>
      <c r="Q70" s="9">
        <f t="shared" si="87"/>
        <v>0</v>
      </c>
      <c r="R70" s="9">
        <f t="shared" si="87"/>
        <v>0</v>
      </c>
      <c r="S70" s="9">
        <f t="shared" si="87"/>
        <v>0</v>
      </c>
      <c r="T70" s="9">
        <f t="shared" si="87"/>
        <v>0</v>
      </c>
      <c r="U70" s="9">
        <f t="shared" si="87"/>
        <v>0</v>
      </c>
      <c r="V70" s="9">
        <f t="shared" si="87"/>
        <v>0</v>
      </c>
      <c r="W70" s="9">
        <f t="shared" si="87"/>
        <v>0</v>
      </c>
    </row>
    <row r="71" spans="1:23" x14ac:dyDescent="0.3">
      <c r="A71" s="59" t="s">
        <v>92</v>
      </c>
      <c r="B71" s="222"/>
      <c r="C71" s="9">
        <f t="shared" ref="C71:H71" si="88">SUM(C76:C79)</f>
        <v>0</v>
      </c>
      <c r="D71" s="9">
        <f t="shared" si="88"/>
        <v>0</v>
      </c>
      <c r="E71" s="9">
        <f t="shared" si="88"/>
        <v>0</v>
      </c>
      <c r="F71" s="9">
        <f t="shared" si="88"/>
        <v>0</v>
      </c>
      <c r="G71" s="9">
        <f t="shared" si="88"/>
        <v>0</v>
      </c>
      <c r="H71" s="9">
        <f t="shared" si="88"/>
        <v>0</v>
      </c>
      <c r="I71" s="9">
        <f>SUM(I72:I79)</f>
        <v>0</v>
      </c>
      <c r="J71" s="9">
        <f t="shared" ref="J71:W71" si="89">SUM(J72:J79)</f>
        <v>0</v>
      </c>
      <c r="K71" s="9">
        <f t="shared" si="89"/>
        <v>0</v>
      </c>
      <c r="L71" s="9">
        <f t="shared" si="89"/>
        <v>0</v>
      </c>
      <c r="M71" s="9">
        <f t="shared" si="89"/>
        <v>0</v>
      </c>
      <c r="N71" s="9">
        <f t="shared" si="89"/>
        <v>0</v>
      </c>
      <c r="O71" s="9">
        <f t="shared" si="89"/>
        <v>0</v>
      </c>
      <c r="P71" s="9">
        <f t="shared" si="89"/>
        <v>0</v>
      </c>
      <c r="Q71" s="9">
        <f t="shared" si="89"/>
        <v>0</v>
      </c>
      <c r="R71" s="9">
        <f t="shared" si="89"/>
        <v>0</v>
      </c>
      <c r="S71" s="9">
        <f t="shared" si="89"/>
        <v>0</v>
      </c>
      <c r="T71" s="9">
        <f t="shared" si="89"/>
        <v>0</v>
      </c>
      <c r="U71" s="9">
        <f t="shared" si="89"/>
        <v>0</v>
      </c>
      <c r="V71" s="9">
        <f t="shared" si="89"/>
        <v>0</v>
      </c>
      <c r="W71" s="9">
        <f t="shared" si="89"/>
        <v>0</v>
      </c>
    </row>
    <row r="72" spans="1:23" x14ac:dyDescent="0.3">
      <c r="A72" s="60" t="s">
        <v>323</v>
      </c>
      <c r="B72" s="222">
        <f>'TAB4.3.2'!$M$47</f>
        <v>0</v>
      </c>
      <c r="C72" s="182"/>
      <c r="D72" s="182"/>
      <c r="E72" s="182"/>
      <c r="F72" s="182"/>
      <c r="G72" s="182"/>
      <c r="H72" s="182"/>
      <c r="I72" s="9">
        <f t="shared" ref="I72:W72" si="90">$B72*I$6</f>
        <v>0</v>
      </c>
      <c r="J72" s="9">
        <f t="shared" si="90"/>
        <v>0</v>
      </c>
      <c r="K72" s="9">
        <f t="shared" si="90"/>
        <v>0</v>
      </c>
      <c r="L72" s="9">
        <f t="shared" si="90"/>
        <v>0</v>
      </c>
      <c r="M72" s="9">
        <f t="shared" si="90"/>
        <v>0</v>
      </c>
      <c r="N72" s="9">
        <f t="shared" si="90"/>
        <v>0</v>
      </c>
      <c r="O72" s="9">
        <f t="shared" si="90"/>
        <v>0</v>
      </c>
      <c r="P72" s="9">
        <f t="shared" si="90"/>
        <v>0</v>
      </c>
      <c r="Q72" s="9">
        <f t="shared" si="90"/>
        <v>0</v>
      </c>
      <c r="R72" s="9">
        <f t="shared" si="90"/>
        <v>0</v>
      </c>
      <c r="S72" s="9">
        <f t="shared" si="90"/>
        <v>0</v>
      </c>
      <c r="T72" s="9">
        <f t="shared" si="90"/>
        <v>0</v>
      </c>
      <c r="U72" s="9">
        <f t="shared" si="90"/>
        <v>0</v>
      </c>
      <c r="V72" s="9">
        <f t="shared" si="90"/>
        <v>0</v>
      </c>
      <c r="W72" s="9">
        <f t="shared" si="90"/>
        <v>0</v>
      </c>
    </row>
    <row r="73" spans="1:23" x14ac:dyDescent="0.3">
      <c r="A73" s="60" t="s">
        <v>325</v>
      </c>
      <c r="B73" s="222">
        <f>'TAB4.3.2'!$M$48</f>
        <v>0</v>
      </c>
      <c r="C73" s="182"/>
      <c r="D73" s="182"/>
      <c r="E73" s="182"/>
      <c r="F73" s="182"/>
      <c r="G73" s="182"/>
      <c r="H73" s="182"/>
      <c r="I73" s="9">
        <f t="shared" ref="I73:W73" si="91">$B73*I$7</f>
        <v>0</v>
      </c>
      <c r="J73" s="9">
        <f t="shared" si="91"/>
        <v>0</v>
      </c>
      <c r="K73" s="9">
        <f t="shared" si="91"/>
        <v>0</v>
      </c>
      <c r="L73" s="9">
        <f t="shared" si="91"/>
        <v>0</v>
      </c>
      <c r="M73" s="9">
        <f t="shared" si="91"/>
        <v>0</v>
      </c>
      <c r="N73" s="9">
        <f t="shared" si="91"/>
        <v>0</v>
      </c>
      <c r="O73" s="9">
        <f t="shared" si="91"/>
        <v>0</v>
      </c>
      <c r="P73" s="9">
        <f t="shared" si="91"/>
        <v>0</v>
      </c>
      <c r="Q73" s="9">
        <f t="shared" si="91"/>
        <v>0</v>
      </c>
      <c r="R73" s="9">
        <f t="shared" si="91"/>
        <v>0</v>
      </c>
      <c r="S73" s="9">
        <f t="shared" si="91"/>
        <v>0</v>
      </c>
      <c r="T73" s="9">
        <f t="shared" si="91"/>
        <v>0</v>
      </c>
      <c r="U73" s="9">
        <f t="shared" si="91"/>
        <v>0</v>
      </c>
      <c r="V73" s="9">
        <f t="shared" si="91"/>
        <v>0</v>
      </c>
      <c r="W73" s="9">
        <f t="shared" si="91"/>
        <v>0</v>
      </c>
    </row>
    <row r="74" spans="1:23" x14ac:dyDescent="0.3">
      <c r="A74" s="60" t="s">
        <v>326</v>
      </c>
      <c r="B74" s="222">
        <f>'TAB4.3.2'!$M$49</f>
        <v>0</v>
      </c>
      <c r="C74" s="182"/>
      <c r="D74" s="182"/>
      <c r="E74" s="182"/>
      <c r="F74" s="182"/>
      <c r="G74" s="182"/>
      <c r="H74" s="182"/>
      <c r="I74" s="9">
        <f t="shared" ref="I74:W74" si="92">$B74*I$8</f>
        <v>0</v>
      </c>
      <c r="J74" s="9">
        <f t="shared" si="92"/>
        <v>0</v>
      </c>
      <c r="K74" s="9">
        <f t="shared" si="92"/>
        <v>0</v>
      </c>
      <c r="L74" s="9">
        <f t="shared" si="92"/>
        <v>0</v>
      </c>
      <c r="M74" s="9">
        <f t="shared" si="92"/>
        <v>0</v>
      </c>
      <c r="N74" s="9">
        <f t="shared" si="92"/>
        <v>0</v>
      </c>
      <c r="O74" s="9">
        <f t="shared" si="92"/>
        <v>0</v>
      </c>
      <c r="P74" s="9">
        <f t="shared" si="92"/>
        <v>0</v>
      </c>
      <c r="Q74" s="9">
        <f t="shared" si="92"/>
        <v>0</v>
      </c>
      <c r="R74" s="9">
        <f t="shared" si="92"/>
        <v>0</v>
      </c>
      <c r="S74" s="9">
        <f t="shared" si="92"/>
        <v>0</v>
      </c>
      <c r="T74" s="9">
        <f t="shared" si="92"/>
        <v>0</v>
      </c>
      <c r="U74" s="9">
        <f t="shared" si="92"/>
        <v>0</v>
      </c>
      <c r="V74" s="9">
        <f t="shared" si="92"/>
        <v>0</v>
      </c>
      <c r="W74" s="9">
        <f t="shared" si="92"/>
        <v>0</v>
      </c>
    </row>
    <row r="75" spans="1:23" x14ac:dyDescent="0.3">
      <c r="A75" s="60" t="s">
        <v>327</v>
      </c>
      <c r="B75" s="222">
        <f>'TAB4.3.2'!$M$50</f>
        <v>0</v>
      </c>
      <c r="C75" s="182"/>
      <c r="D75" s="182"/>
      <c r="E75" s="182"/>
      <c r="F75" s="182"/>
      <c r="G75" s="182"/>
      <c r="H75" s="182"/>
      <c r="I75" s="9">
        <f t="shared" ref="I75:W75" si="93">$B75*I$9</f>
        <v>0</v>
      </c>
      <c r="J75" s="9">
        <f t="shared" si="93"/>
        <v>0</v>
      </c>
      <c r="K75" s="9">
        <f t="shared" si="93"/>
        <v>0</v>
      </c>
      <c r="L75" s="9">
        <f t="shared" si="93"/>
        <v>0</v>
      </c>
      <c r="M75" s="9">
        <f t="shared" si="93"/>
        <v>0</v>
      </c>
      <c r="N75" s="9">
        <f t="shared" si="93"/>
        <v>0</v>
      </c>
      <c r="O75" s="9">
        <f t="shared" si="93"/>
        <v>0</v>
      </c>
      <c r="P75" s="9">
        <f t="shared" si="93"/>
        <v>0</v>
      </c>
      <c r="Q75" s="9">
        <f t="shared" si="93"/>
        <v>0</v>
      </c>
      <c r="R75" s="9">
        <f t="shared" si="93"/>
        <v>0</v>
      </c>
      <c r="S75" s="9">
        <f t="shared" si="93"/>
        <v>0</v>
      </c>
      <c r="T75" s="9">
        <f t="shared" si="93"/>
        <v>0</v>
      </c>
      <c r="U75" s="9">
        <f t="shared" si="93"/>
        <v>0</v>
      </c>
      <c r="V75" s="9">
        <f t="shared" si="93"/>
        <v>0</v>
      </c>
      <c r="W75" s="9">
        <f t="shared" si="93"/>
        <v>0</v>
      </c>
    </row>
    <row r="76" spans="1:23" x14ac:dyDescent="0.3">
      <c r="A76" s="60" t="s">
        <v>86</v>
      </c>
      <c r="B76" s="222">
        <f>'TAB4.3.2'!$M$51</f>
        <v>0</v>
      </c>
      <c r="C76" s="9">
        <f t="shared" ref="C76:W76" si="94">$B76*C$10</f>
        <v>0</v>
      </c>
      <c r="D76" s="9">
        <f t="shared" si="94"/>
        <v>0</v>
      </c>
      <c r="E76" s="9">
        <f t="shared" si="94"/>
        <v>0</v>
      </c>
      <c r="F76" s="9">
        <f t="shared" si="94"/>
        <v>0</v>
      </c>
      <c r="G76" s="9">
        <f t="shared" si="94"/>
        <v>0</v>
      </c>
      <c r="H76" s="9">
        <f t="shared" si="94"/>
        <v>0</v>
      </c>
      <c r="I76" s="9">
        <f t="shared" si="94"/>
        <v>0</v>
      </c>
      <c r="J76" s="9">
        <f t="shared" si="94"/>
        <v>0</v>
      </c>
      <c r="K76" s="9">
        <f t="shared" si="94"/>
        <v>0</v>
      </c>
      <c r="L76" s="9">
        <f t="shared" si="94"/>
        <v>0</v>
      </c>
      <c r="M76" s="9">
        <f t="shared" si="94"/>
        <v>0</v>
      </c>
      <c r="N76" s="9">
        <f t="shared" si="94"/>
        <v>0</v>
      </c>
      <c r="O76" s="9">
        <f t="shared" si="94"/>
        <v>0</v>
      </c>
      <c r="P76" s="9">
        <f t="shared" si="94"/>
        <v>0</v>
      </c>
      <c r="Q76" s="9">
        <f t="shared" si="94"/>
        <v>0</v>
      </c>
      <c r="R76" s="9">
        <f t="shared" si="94"/>
        <v>0</v>
      </c>
      <c r="S76" s="9">
        <f t="shared" si="94"/>
        <v>0</v>
      </c>
      <c r="T76" s="9">
        <f t="shared" si="94"/>
        <v>0</v>
      </c>
      <c r="U76" s="9">
        <f t="shared" si="94"/>
        <v>0</v>
      </c>
      <c r="V76" s="9">
        <f t="shared" si="94"/>
        <v>0</v>
      </c>
      <c r="W76" s="9">
        <f t="shared" si="94"/>
        <v>0</v>
      </c>
    </row>
    <row r="77" spans="1:23" x14ac:dyDescent="0.3">
      <c r="A77" s="60" t="s">
        <v>87</v>
      </c>
      <c r="B77" s="222">
        <f>'TAB4.3.2'!$M$52</f>
        <v>0</v>
      </c>
      <c r="C77" s="9">
        <f t="shared" ref="C77:W77" si="95">$B77*C$11</f>
        <v>0</v>
      </c>
      <c r="D77" s="9">
        <f t="shared" si="95"/>
        <v>0</v>
      </c>
      <c r="E77" s="9">
        <f t="shared" si="95"/>
        <v>0</v>
      </c>
      <c r="F77" s="9">
        <f t="shared" si="95"/>
        <v>0</v>
      </c>
      <c r="G77" s="9">
        <f t="shared" si="95"/>
        <v>0</v>
      </c>
      <c r="H77" s="9">
        <f t="shared" si="95"/>
        <v>0</v>
      </c>
      <c r="I77" s="9">
        <f t="shared" si="95"/>
        <v>0</v>
      </c>
      <c r="J77" s="9">
        <f t="shared" si="95"/>
        <v>0</v>
      </c>
      <c r="K77" s="9">
        <f t="shared" si="95"/>
        <v>0</v>
      </c>
      <c r="L77" s="9">
        <f t="shared" si="95"/>
        <v>0</v>
      </c>
      <c r="M77" s="9">
        <f t="shared" si="95"/>
        <v>0</v>
      </c>
      <c r="N77" s="9">
        <f t="shared" si="95"/>
        <v>0</v>
      </c>
      <c r="O77" s="9">
        <f t="shared" si="95"/>
        <v>0</v>
      </c>
      <c r="P77" s="9">
        <f t="shared" si="95"/>
        <v>0</v>
      </c>
      <c r="Q77" s="9">
        <f t="shared" si="95"/>
        <v>0</v>
      </c>
      <c r="R77" s="9">
        <f t="shared" si="95"/>
        <v>0</v>
      </c>
      <c r="S77" s="9">
        <f t="shared" si="95"/>
        <v>0</v>
      </c>
      <c r="T77" s="9">
        <f t="shared" si="95"/>
        <v>0</v>
      </c>
      <c r="U77" s="9">
        <f t="shared" si="95"/>
        <v>0</v>
      </c>
      <c r="V77" s="9">
        <f t="shared" si="95"/>
        <v>0</v>
      </c>
      <c r="W77" s="9">
        <f t="shared" si="95"/>
        <v>0</v>
      </c>
    </row>
    <row r="78" spans="1:23" x14ac:dyDescent="0.3">
      <c r="A78" s="60" t="s">
        <v>15</v>
      </c>
      <c r="B78" s="222">
        <f>'TAB4.3.2'!$M$53</f>
        <v>0</v>
      </c>
      <c r="C78" s="9">
        <f t="shared" ref="C78:W78" si="96">$B78*C$12</f>
        <v>0</v>
      </c>
      <c r="D78" s="9">
        <f t="shared" si="96"/>
        <v>0</v>
      </c>
      <c r="E78" s="9">
        <f t="shared" si="96"/>
        <v>0</v>
      </c>
      <c r="F78" s="9">
        <f t="shared" si="96"/>
        <v>0</v>
      </c>
      <c r="G78" s="9">
        <f t="shared" si="96"/>
        <v>0</v>
      </c>
      <c r="H78" s="9">
        <f t="shared" si="96"/>
        <v>0</v>
      </c>
      <c r="I78" s="9">
        <f t="shared" si="96"/>
        <v>0</v>
      </c>
      <c r="J78" s="9">
        <f t="shared" si="96"/>
        <v>0</v>
      </c>
      <c r="K78" s="9">
        <f t="shared" si="96"/>
        <v>0</v>
      </c>
      <c r="L78" s="9">
        <f t="shared" si="96"/>
        <v>0</v>
      </c>
      <c r="M78" s="9">
        <f t="shared" si="96"/>
        <v>0</v>
      </c>
      <c r="N78" s="9">
        <f t="shared" si="96"/>
        <v>0</v>
      </c>
      <c r="O78" s="9">
        <f t="shared" si="96"/>
        <v>0</v>
      </c>
      <c r="P78" s="9">
        <f t="shared" si="96"/>
        <v>0</v>
      </c>
      <c r="Q78" s="9">
        <f t="shared" si="96"/>
        <v>0</v>
      </c>
      <c r="R78" s="9">
        <f t="shared" si="96"/>
        <v>0</v>
      </c>
      <c r="S78" s="9">
        <f t="shared" si="96"/>
        <v>0</v>
      </c>
      <c r="T78" s="9">
        <f t="shared" si="96"/>
        <v>0</v>
      </c>
      <c r="U78" s="9">
        <f t="shared" si="96"/>
        <v>0</v>
      </c>
      <c r="V78" s="9">
        <f t="shared" si="96"/>
        <v>0</v>
      </c>
      <c r="W78" s="9">
        <f t="shared" si="96"/>
        <v>0</v>
      </c>
    </row>
    <row r="79" spans="1:23" x14ac:dyDescent="0.3">
      <c r="A79" s="60" t="s">
        <v>88</v>
      </c>
      <c r="B79" s="222">
        <f>'TAB4.3.2'!$M$54</f>
        <v>0</v>
      </c>
      <c r="C79" s="9">
        <f t="shared" ref="C79:W79" si="97">$B79*C$13</f>
        <v>0</v>
      </c>
      <c r="D79" s="9">
        <f t="shared" si="97"/>
        <v>0</v>
      </c>
      <c r="E79" s="9">
        <f t="shared" si="97"/>
        <v>0</v>
      </c>
      <c r="F79" s="9">
        <f t="shared" si="97"/>
        <v>0</v>
      </c>
      <c r="G79" s="9">
        <f t="shared" si="97"/>
        <v>0</v>
      </c>
      <c r="H79" s="9">
        <f t="shared" si="97"/>
        <v>0</v>
      </c>
      <c r="I79" s="9">
        <f t="shared" si="97"/>
        <v>0</v>
      </c>
      <c r="J79" s="9">
        <f t="shared" si="97"/>
        <v>0</v>
      </c>
      <c r="K79" s="9">
        <f t="shared" si="97"/>
        <v>0</v>
      </c>
      <c r="L79" s="9">
        <f t="shared" si="97"/>
        <v>0</v>
      </c>
      <c r="M79" s="9">
        <f t="shared" si="97"/>
        <v>0</v>
      </c>
      <c r="N79" s="9">
        <f t="shared" si="97"/>
        <v>0</v>
      </c>
      <c r="O79" s="9">
        <f t="shared" si="97"/>
        <v>0</v>
      </c>
      <c r="P79" s="9">
        <f t="shared" si="97"/>
        <v>0</v>
      </c>
      <c r="Q79" s="9">
        <f t="shared" si="97"/>
        <v>0</v>
      </c>
      <c r="R79" s="9">
        <f t="shared" si="97"/>
        <v>0</v>
      </c>
      <c r="S79" s="9">
        <f t="shared" si="97"/>
        <v>0</v>
      </c>
      <c r="T79" s="9">
        <f t="shared" si="97"/>
        <v>0</v>
      </c>
      <c r="U79" s="9">
        <f t="shared" si="97"/>
        <v>0</v>
      </c>
      <c r="V79" s="9">
        <f t="shared" si="97"/>
        <v>0</v>
      </c>
      <c r="W79" s="9">
        <f t="shared" si="97"/>
        <v>0</v>
      </c>
    </row>
    <row r="80" spans="1:23" x14ac:dyDescent="0.3">
      <c r="A80" s="214" t="s">
        <v>539</v>
      </c>
      <c r="B80" s="222">
        <f>'TAB4.3.2'!$M$55</f>
        <v>0</v>
      </c>
      <c r="C80" s="9">
        <f t="shared" ref="C80:W80" si="98">$B80*C$14</f>
        <v>0</v>
      </c>
      <c r="D80" s="9">
        <f t="shared" si="98"/>
        <v>0</v>
      </c>
      <c r="E80" s="9">
        <f t="shared" si="98"/>
        <v>0</v>
      </c>
      <c r="F80" s="9">
        <f t="shared" si="98"/>
        <v>0</v>
      </c>
      <c r="G80" s="9">
        <f t="shared" si="98"/>
        <v>0</v>
      </c>
      <c r="H80" s="9">
        <f t="shared" si="98"/>
        <v>0</v>
      </c>
      <c r="I80" s="9">
        <f t="shared" si="98"/>
        <v>0</v>
      </c>
      <c r="J80" s="9">
        <f t="shared" si="98"/>
        <v>0</v>
      </c>
      <c r="K80" s="9">
        <f t="shared" si="98"/>
        <v>0</v>
      </c>
      <c r="L80" s="9">
        <f t="shared" si="98"/>
        <v>0</v>
      </c>
      <c r="M80" s="9">
        <f t="shared" si="98"/>
        <v>0</v>
      </c>
      <c r="N80" s="9">
        <f t="shared" si="98"/>
        <v>0</v>
      </c>
      <c r="O80" s="9">
        <f t="shared" si="98"/>
        <v>0</v>
      </c>
      <c r="P80" s="9">
        <f t="shared" si="98"/>
        <v>0</v>
      </c>
      <c r="Q80" s="9">
        <f t="shared" si="98"/>
        <v>0</v>
      </c>
      <c r="R80" s="9">
        <f t="shared" si="98"/>
        <v>0</v>
      </c>
      <c r="S80" s="9">
        <f t="shared" si="98"/>
        <v>0</v>
      </c>
      <c r="T80" s="9">
        <f t="shared" si="98"/>
        <v>0</v>
      </c>
      <c r="U80" s="9">
        <f t="shared" si="98"/>
        <v>0</v>
      </c>
      <c r="V80" s="9">
        <f t="shared" si="98"/>
        <v>0</v>
      </c>
      <c r="W80" s="9">
        <f t="shared" si="98"/>
        <v>0</v>
      </c>
    </row>
    <row r="81" spans="1:23" x14ac:dyDescent="0.3">
      <c r="A81" s="214" t="s">
        <v>89</v>
      </c>
      <c r="B81" s="222"/>
      <c r="C81" s="9">
        <f>SUM(C82:C84)</f>
        <v>0</v>
      </c>
      <c r="D81" s="9">
        <f t="shared" ref="D81" si="99">SUM(D82:D84)</f>
        <v>0</v>
      </c>
      <c r="E81" s="9">
        <f t="shared" ref="E81" si="100">SUM(E82:E84)</f>
        <v>0</v>
      </c>
      <c r="F81" s="9">
        <f t="shared" ref="F81" si="101">SUM(F82:F84)</f>
        <v>0</v>
      </c>
      <c r="G81" s="9">
        <f t="shared" ref="G81" si="102">SUM(G82:G84)</f>
        <v>0</v>
      </c>
      <c r="H81" s="9">
        <f t="shared" ref="H81:I81" si="103">SUM(H82:H84)</f>
        <v>0</v>
      </c>
      <c r="I81" s="9">
        <f t="shared" si="103"/>
        <v>0</v>
      </c>
      <c r="J81" s="9">
        <f t="shared" ref="J81:W81" si="104">SUM(J82:J84)</f>
        <v>0</v>
      </c>
      <c r="K81" s="9">
        <f t="shared" si="104"/>
        <v>0</v>
      </c>
      <c r="L81" s="9">
        <f t="shared" si="104"/>
        <v>0</v>
      </c>
      <c r="M81" s="9">
        <f t="shared" si="104"/>
        <v>0</v>
      </c>
      <c r="N81" s="9">
        <f t="shared" si="104"/>
        <v>0</v>
      </c>
      <c r="O81" s="9">
        <f t="shared" si="104"/>
        <v>0</v>
      </c>
      <c r="P81" s="9">
        <f t="shared" si="104"/>
        <v>0</v>
      </c>
      <c r="Q81" s="9">
        <f t="shared" si="104"/>
        <v>0</v>
      </c>
      <c r="R81" s="9">
        <f t="shared" si="104"/>
        <v>0</v>
      </c>
      <c r="S81" s="9">
        <f t="shared" si="104"/>
        <v>0</v>
      </c>
      <c r="T81" s="9">
        <f t="shared" si="104"/>
        <v>0</v>
      </c>
      <c r="U81" s="9">
        <f t="shared" si="104"/>
        <v>0</v>
      </c>
      <c r="V81" s="9">
        <f t="shared" si="104"/>
        <v>0</v>
      </c>
      <c r="W81" s="9">
        <f t="shared" si="104"/>
        <v>0</v>
      </c>
    </row>
    <row r="82" spans="1:23" x14ac:dyDescent="0.3">
      <c r="A82" s="59" t="s">
        <v>4</v>
      </c>
      <c r="B82" s="222">
        <f>'TAB4.3.2'!$M$57</f>
        <v>0</v>
      </c>
      <c r="C82" s="9">
        <f t="shared" ref="C82:L85" si="105">$B82*C$14</f>
        <v>0</v>
      </c>
      <c r="D82" s="9">
        <f t="shared" si="105"/>
        <v>0</v>
      </c>
      <c r="E82" s="9">
        <f t="shared" si="105"/>
        <v>0</v>
      </c>
      <c r="F82" s="9">
        <f t="shared" si="105"/>
        <v>0</v>
      </c>
      <c r="G82" s="9">
        <f t="shared" si="105"/>
        <v>0</v>
      </c>
      <c r="H82" s="9">
        <f t="shared" si="105"/>
        <v>0</v>
      </c>
      <c r="I82" s="9">
        <f t="shared" si="105"/>
        <v>0</v>
      </c>
      <c r="J82" s="9">
        <f t="shared" si="105"/>
        <v>0</v>
      </c>
      <c r="K82" s="9">
        <f t="shared" si="105"/>
        <v>0</v>
      </c>
      <c r="L82" s="9">
        <f t="shared" si="105"/>
        <v>0</v>
      </c>
      <c r="M82" s="9">
        <f t="shared" ref="M82:W85" si="106">$B82*M$14</f>
        <v>0</v>
      </c>
      <c r="N82" s="9">
        <f t="shared" si="106"/>
        <v>0</v>
      </c>
      <c r="O82" s="9">
        <f t="shared" si="106"/>
        <v>0</v>
      </c>
      <c r="P82" s="9">
        <f t="shared" si="106"/>
        <v>0</v>
      </c>
      <c r="Q82" s="9">
        <f t="shared" si="106"/>
        <v>0</v>
      </c>
      <c r="R82" s="9">
        <f t="shared" si="106"/>
        <v>0</v>
      </c>
      <c r="S82" s="9">
        <f t="shared" si="106"/>
        <v>0</v>
      </c>
      <c r="T82" s="9">
        <f t="shared" si="106"/>
        <v>0</v>
      </c>
      <c r="U82" s="9">
        <f t="shared" si="106"/>
        <v>0</v>
      </c>
      <c r="V82" s="9">
        <f t="shared" si="106"/>
        <v>0</v>
      </c>
      <c r="W82" s="9">
        <f t="shared" si="106"/>
        <v>0</v>
      </c>
    </row>
    <row r="83" spans="1:23" x14ac:dyDescent="0.3">
      <c r="A83" s="59" t="s">
        <v>104</v>
      </c>
      <c r="B83" s="222">
        <f>'TAB4.3.2'!$M$58</f>
        <v>0</v>
      </c>
      <c r="C83" s="9">
        <f t="shared" si="105"/>
        <v>0</v>
      </c>
      <c r="D83" s="9">
        <f t="shared" si="105"/>
        <v>0</v>
      </c>
      <c r="E83" s="9">
        <f t="shared" si="105"/>
        <v>0</v>
      </c>
      <c r="F83" s="9">
        <f t="shared" si="105"/>
        <v>0</v>
      </c>
      <c r="G83" s="9">
        <f t="shared" si="105"/>
        <v>0</v>
      </c>
      <c r="H83" s="9">
        <f t="shared" si="105"/>
        <v>0</v>
      </c>
      <c r="I83" s="9">
        <f t="shared" si="105"/>
        <v>0</v>
      </c>
      <c r="J83" s="9">
        <f t="shared" si="105"/>
        <v>0</v>
      </c>
      <c r="K83" s="9">
        <f t="shared" si="105"/>
        <v>0</v>
      </c>
      <c r="L83" s="9">
        <f t="shared" si="105"/>
        <v>0</v>
      </c>
      <c r="M83" s="9">
        <f t="shared" si="106"/>
        <v>0</v>
      </c>
      <c r="N83" s="9">
        <f t="shared" si="106"/>
        <v>0</v>
      </c>
      <c r="O83" s="9">
        <f t="shared" si="106"/>
        <v>0</v>
      </c>
      <c r="P83" s="9">
        <f t="shared" si="106"/>
        <v>0</v>
      </c>
      <c r="Q83" s="9">
        <f t="shared" si="106"/>
        <v>0</v>
      </c>
      <c r="R83" s="9">
        <f t="shared" si="106"/>
        <v>0</v>
      </c>
      <c r="S83" s="9">
        <f t="shared" si="106"/>
        <v>0</v>
      </c>
      <c r="T83" s="9">
        <f t="shared" si="106"/>
        <v>0</v>
      </c>
      <c r="U83" s="9">
        <f t="shared" si="106"/>
        <v>0</v>
      </c>
      <c r="V83" s="9">
        <f t="shared" si="106"/>
        <v>0</v>
      </c>
      <c r="W83" s="9">
        <f t="shared" si="106"/>
        <v>0</v>
      </c>
    </row>
    <row r="84" spans="1:23" x14ac:dyDescent="0.3">
      <c r="A84" s="59" t="s">
        <v>106</v>
      </c>
      <c r="B84" s="222">
        <f>'TAB4.3.2'!$M$59</f>
        <v>0</v>
      </c>
      <c r="C84" s="9">
        <f t="shared" si="105"/>
        <v>0</v>
      </c>
      <c r="D84" s="9">
        <f t="shared" si="105"/>
        <v>0</v>
      </c>
      <c r="E84" s="9">
        <f t="shared" si="105"/>
        <v>0</v>
      </c>
      <c r="F84" s="9">
        <f t="shared" si="105"/>
        <v>0</v>
      </c>
      <c r="G84" s="9">
        <f t="shared" si="105"/>
        <v>0</v>
      </c>
      <c r="H84" s="9">
        <f t="shared" si="105"/>
        <v>0</v>
      </c>
      <c r="I84" s="9">
        <f t="shared" si="105"/>
        <v>0</v>
      </c>
      <c r="J84" s="9">
        <f t="shared" si="105"/>
        <v>0</v>
      </c>
      <c r="K84" s="9">
        <f t="shared" si="105"/>
        <v>0</v>
      </c>
      <c r="L84" s="9">
        <f t="shared" si="105"/>
        <v>0</v>
      </c>
      <c r="M84" s="9">
        <f t="shared" si="106"/>
        <v>0</v>
      </c>
      <c r="N84" s="9">
        <f t="shared" si="106"/>
        <v>0</v>
      </c>
      <c r="O84" s="9">
        <f t="shared" si="106"/>
        <v>0</v>
      </c>
      <c r="P84" s="9">
        <f t="shared" si="106"/>
        <v>0</v>
      </c>
      <c r="Q84" s="9">
        <f t="shared" si="106"/>
        <v>0</v>
      </c>
      <c r="R84" s="9">
        <f t="shared" si="106"/>
        <v>0</v>
      </c>
      <c r="S84" s="9">
        <f t="shared" si="106"/>
        <v>0</v>
      </c>
      <c r="T84" s="9">
        <f t="shared" si="106"/>
        <v>0</v>
      </c>
      <c r="U84" s="9">
        <f t="shared" si="106"/>
        <v>0</v>
      </c>
      <c r="V84" s="9">
        <f t="shared" si="106"/>
        <v>0</v>
      </c>
      <c r="W84" s="9">
        <f t="shared" si="106"/>
        <v>0</v>
      </c>
    </row>
    <row r="85" spans="1:23" x14ac:dyDescent="0.3">
      <c r="A85" s="214" t="s">
        <v>90</v>
      </c>
      <c r="B85" s="222">
        <f>'TAB4.3.2'!$M$60</f>
        <v>0</v>
      </c>
      <c r="C85" s="9">
        <f t="shared" si="105"/>
        <v>0</v>
      </c>
      <c r="D85" s="9">
        <f t="shared" si="105"/>
        <v>0</v>
      </c>
      <c r="E85" s="9">
        <f t="shared" si="105"/>
        <v>0</v>
      </c>
      <c r="F85" s="9">
        <f t="shared" si="105"/>
        <v>0</v>
      </c>
      <c r="G85" s="9">
        <f t="shared" si="105"/>
        <v>0</v>
      </c>
      <c r="H85" s="9">
        <f t="shared" si="105"/>
        <v>0</v>
      </c>
      <c r="I85" s="9">
        <f t="shared" si="105"/>
        <v>0</v>
      </c>
      <c r="J85" s="9">
        <f t="shared" si="105"/>
        <v>0</v>
      </c>
      <c r="K85" s="9">
        <f t="shared" si="105"/>
        <v>0</v>
      </c>
      <c r="L85" s="9">
        <f t="shared" si="105"/>
        <v>0</v>
      </c>
      <c r="M85" s="9">
        <f t="shared" si="106"/>
        <v>0</v>
      </c>
      <c r="N85" s="9">
        <f t="shared" si="106"/>
        <v>0</v>
      </c>
      <c r="O85" s="9">
        <f t="shared" si="106"/>
        <v>0</v>
      </c>
      <c r="P85" s="9">
        <f t="shared" si="106"/>
        <v>0</v>
      </c>
      <c r="Q85" s="9">
        <f t="shared" si="106"/>
        <v>0</v>
      </c>
      <c r="R85" s="9">
        <f t="shared" si="106"/>
        <v>0</v>
      </c>
      <c r="S85" s="9">
        <f t="shared" si="106"/>
        <v>0</v>
      </c>
      <c r="T85" s="9">
        <f t="shared" si="106"/>
        <v>0</v>
      </c>
      <c r="U85" s="9">
        <f t="shared" si="106"/>
        <v>0</v>
      </c>
      <c r="V85" s="9">
        <f t="shared" si="106"/>
        <v>0</v>
      </c>
      <c r="W85" s="9">
        <f t="shared" si="106"/>
        <v>0</v>
      </c>
    </row>
    <row r="86" spans="1:23" x14ac:dyDescent="0.3">
      <c r="A86" s="212" t="s">
        <v>19</v>
      </c>
      <c r="B86" s="15"/>
      <c r="C86" s="188">
        <f>SUM(C68,C80:C81,C85)</f>
        <v>0</v>
      </c>
      <c r="D86" s="188">
        <f t="shared" ref="D86:H86" si="107">SUM(D68,D80:D81,D85)</f>
        <v>0</v>
      </c>
      <c r="E86" s="188">
        <f t="shared" si="107"/>
        <v>0</v>
      </c>
      <c r="F86" s="188">
        <f t="shared" si="107"/>
        <v>0</v>
      </c>
      <c r="G86" s="188">
        <f t="shared" si="107"/>
        <v>0</v>
      </c>
      <c r="H86" s="188">
        <f t="shared" si="107"/>
        <v>0</v>
      </c>
      <c r="I86" s="188">
        <f t="shared" ref="I86:W86" si="108">SUM(I68,I80:I81,I85)</f>
        <v>0</v>
      </c>
      <c r="J86" s="188">
        <f t="shared" si="108"/>
        <v>0</v>
      </c>
      <c r="K86" s="188">
        <f t="shared" si="108"/>
        <v>0</v>
      </c>
      <c r="L86" s="188">
        <f t="shared" si="108"/>
        <v>0</v>
      </c>
      <c r="M86" s="188">
        <f t="shared" si="108"/>
        <v>0</v>
      </c>
      <c r="N86" s="188">
        <f t="shared" si="108"/>
        <v>0</v>
      </c>
      <c r="O86" s="188">
        <f t="shared" si="108"/>
        <v>0</v>
      </c>
      <c r="P86" s="188">
        <f t="shared" si="108"/>
        <v>0</v>
      </c>
      <c r="Q86" s="188">
        <f t="shared" si="108"/>
        <v>0</v>
      </c>
      <c r="R86" s="188">
        <f t="shared" si="108"/>
        <v>0</v>
      </c>
      <c r="S86" s="188">
        <f t="shared" si="108"/>
        <v>0</v>
      </c>
      <c r="T86" s="188">
        <f t="shared" si="108"/>
        <v>0</v>
      </c>
      <c r="U86" s="188">
        <f t="shared" si="108"/>
        <v>0</v>
      </c>
      <c r="V86" s="188">
        <f t="shared" si="108"/>
        <v>0</v>
      </c>
      <c r="W86" s="188">
        <f t="shared" si="108"/>
        <v>0</v>
      </c>
    </row>
    <row r="87" spans="1:23" x14ac:dyDescent="0.3">
      <c r="A87" s="25" t="s">
        <v>364</v>
      </c>
      <c r="B87" s="7"/>
      <c r="C87" s="219">
        <f>C62</f>
        <v>0</v>
      </c>
      <c r="D87" s="219">
        <f t="shared" ref="D87:H87" si="109">D62</f>
        <v>0</v>
      </c>
      <c r="E87" s="219">
        <f t="shared" si="109"/>
        <v>0</v>
      </c>
      <c r="F87" s="219">
        <f t="shared" si="109"/>
        <v>0</v>
      </c>
      <c r="G87" s="219">
        <f t="shared" si="109"/>
        <v>0</v>
      </c>
      <c r="H87" s="219">
        <f t="shared" si="109"/>
        <v>0</v>
      </c>
      <c r="I87" s="219">
        <f t="shared" ref="I87:W87" si="110">I62</f>
        <v>0</v>
      </c>
      <c r="J87" s="219">
        <f t="shared" si="110"/>
        <v>0</v>
      </c>
      <c r="K87" s="219">
        <f t="shared" si="110"/>
        <v>0</v>
      </c>
      <c r="L87" s="219">
        <f t="shared" si="110"/>
        <v>0</v>
      </c>
      <c r="M87" s="219">
        <f t="shared" si="110"/>
        <v>0</v>
      </c>
      <c r="N87" s="219">
        <f t="shared" si="110"/>
        <v>0</v>
      </c>
      <c r="O87" s="219">
        <f t="shared" si="110"/>
        <v>0</v>
      </c>
      <c r="P87" s="219">
        <f t="shared" si="110"/>
        <v>0</v>
      </c>
      <c r="Q87" s="219">
        <f t="shared" si="110"/>
        <v>0</v>
      </c>
      <c r="R87" s="219">
        <f t="shared" si="110"/>
        <v>0</v>
      </c>
      <c r="S87" s="219">
        <f t="shared" si="110"/>
        <v>0</v>
      </c>
      <c r="T87" s="219">
        <f t="shared" si="110"/>
        <v>0</v>
      </c>
      <c r="U87" s="219">
        <f t="shared" si="110"/>
        <v>0</v>
      </c>
      <c r="V87" s="219">
        <f t="shared" si="110"/>
        <v>0</v>
      </c>
      <c r="W87" s="219">
        <f t="shared" si="110"/>
        <v>0</v>
      </c>
    </row>
    <row r="88" spans="1:23" x14ac:dyDescent="0.3">
      <c r="A88" s="190" t="s">
        <v>360</v>
      </c>
      <c r="B88" s="191"/>
      <c r="C88" s="192">
        <f>C86-C87</f>
        <v>0</v>
      </c>
      <c r="D88" s="192">
        <f t="shared" ref="D88:I88" si="111">D86-D87</f>
        <v>0</v>
      </c>
      <c r="E88" s="192">
        <f t="shared" si="111"/>
        <v>0</v>
      </c>
      <c r="F88" s="192">
        <f t="shared" si="111"/>
        <v>0</v>
      </c>
      <c r="G88" s="192">
        <f t="shared" si="111"/>
        <v>0</v>
      </c>
      <c r="H88" s="192">
        <f t="shared" si="111"/>
        <v>0</v>
      </c>
      <c r="I88" s="192">
        <f t="shared" si="111"/>
        <v>0</v>
      </c>
      <c r="J88" s="192">
        <f t="shared" ref="J88" si="112">J86-J87</f>
        <v>0</v>
      </c>
      <c r="K88" s="192">
        <f t="shared" ref="K88" si="113">K86-K87</f>
        <v>0</v>
      </c>
      <c r="L88" s="192">
        <f t="shared" ref="L88" si="114">L86-L87</f>
        <v>0</v>
      </c>
      <c r="M88" s="192">
        <f t="shared" ref="M88" si="115">M86-M87</f>
        <v>0</v>
      </c>
      <c r="N88" s="192">
        <f t="shared" ref="N88" si="116">N86-N87</f>
        <v>0</v>
      </c>
      <c r="O88" s="192">
        <f t="shared" ref="O88" si="117">O86-O87</f>
        <v>0</v>
      </c>
      <c r="P88" s="192">
        <f t="shared" ref="P88" si="118">P86-P87</f>
        <v>0</v>
      </c>
      <c r="Q88" s="192">
        <f t="shared" ref="Q88" si="119">Q86-Q87</f>
        <v>0</v>
      </c>
      <c r="R88" s="192">
        <f t="shared" ref="R88" si="120">R86-R87</f>
        <v>0</v>
      </c>
      <c r="S88" s="192">
        <f t="shared" ref="S88" si="121">S86-S87</f>
        <v>0</v>
      </c>
      <c r="T88" s="192">
        <f t="shared" ref="T88" si="122">T86-T87</f>
        <v>0</v>
      </c>
      <c r="U88" s="192">
        <f t="shared" ref="U88" si="123">U86-U87</f>
        <v>0</v>
      </c>
      <c r="V88" s="192">
        <f t="shared" ref="V88" si="124">V86-V87</f>
        <v>0</v>
      </c>
      <c r="W88" s="192">
        <f t="shared" ref="W88" si="125">W86-W87</f>
        <v>0</v>
      </c>
    </row>
    <row r="89" spans="1:23" ht="15.75" thickBot="1" x14ac:dyDescent="0.35">
      <c r="A89" s="141" t="s">
        <v>361</v>
      </c>
      <c r="B89" s="142"/>
      <c r="C89" s="193" t="str">
        <f>IFERROR((C88/C87)," ")</f>
        <v xml:space="preserve"> </v>
      </c>
      <c r="D89" s="193" t="str">
        <f t="shared" ref="D89:H89" si="126">IFERROR((D88/D87)," ")</f>
        <v xml:space="preserve"> </v>
      </c>
      <c r="E89" s="193" t="str">
        <f t="shared" si="126"/>
        <v xml:space="preserve"> </v>
      </c>
      <c r="F89" s="193" t="str">
        <f t="shared" si="126"/>
        <v xml:space="preserve"> </v>
      </c>
      <c r="G89" s="193" t="str">
        <f t="shared" si="126"/>
        <v xml:space="preserve"> </v>
      </c>
      <c r="H89" s="193" t="str">
        <f t="shared" si="126"/>
        <v xml:space="preserve"> </v>
      </c>
    </row>
    <row r="90" spans="1:23" ht="15.75" thickTop="1" x14ac:dyDescent="0.3"/>
    <row r="91" spans="1:23" ht="18" x14ac:dyDescent="0.35">
      <c r="A91" s="610" t="s">
        <v>348</v>
      </c>
      <c r="B91" s="611"/>
      <c r="C91" s="611"/>
      <c r="D91" s="611"/>
      <c r="E91" s="611"/>
      <c r="F91" s="611"/>
      <c r="G91" s="611"/>
      <c r="H91" s="611"/>
      <c r="I91" s="611"/>
      <c r="J91" s="611"/>
      <c r="K91" s="611"/>
      <c r="L91" s="611"/>
      <c r="M91" s="611"/>
      <c r="N91" s="611"/>
      <c r="O91" s="611"/>
      <c r="P91" s="611"/>
      <c r="Q91" s="611"/>
      <c r="R91" s="611"/>
      <c r="S91" s="611"/>
      <c r="T91" s="611"/>
      <c r="U91" s="611"/>
      <c r="V91" s="611"/>
      <c r="W91" s="611"/>
    </row>
    <row r="92" spans="1:23" ht="27" x14ac:dyDescent="0.3">
      <c r="A92" s="11"/>
      <c r="B92" s="203" t="s">
        <v>29</v>
      </c>
      <c r="C92" s="203" t="str">
        <f t="shared" ref="C92:W92" si="127">"Coût annuel estimé      "&amp;C$5</f>
        <v>Coût annuel estimé      Da</v>
      </c>
      <c r="D92" s="203" t="str">
        <f t="shared" si="127"/>
        <v>Coût annuel estimé      Db</v>
      </c>
      <c r="E92" s="203" t="str">
        <f t="shared" si="127"/>
        <v>Coût annuel estimé      Dc</v>
      </c>
      <c r="F92" s="203" t="str">
        <f t="shared" si="127"/>
        <v>Coût annuel estimé      Dc1</v>
      </c>
      <c r="G92" s="203" t="str">
        <f t="shared" si="127"/>
        <v>Coût annuel estimé      Dd</v>
      </c>
      <c r="H92" s="203" t="str">
        <f t="shared" si="127"/>
        <v>Coût annuel estimé      De</v>
      </c>
      <c r="I92" s="402" t="str">
        <f t="shared" si="127"/>
        <v>Coût annuel estimé      3500 kWh - 4 plages</v>
      </c>
      <c r="J92" s="402" t="str">
        <f t="shared" si="127"/>
        <v>Coût annuel estimé      5000 kWh - 4 plages</v>
      </c>
      <c r="K92" s="402" t="str">
        <f t="shared" si="127"/>
        <v>Coût annuel estimé      5000 kWh - 2 plages</v>
      </c>
      <c r="L92" s="402" t="str">
        <f t="shared" si="127"/>
        <v>Coût annuel estimé      5000 kWh - 1 plage</v>
      </c>
      <c r="M92" s="402" t="str">
        <f t="shared" si="127"/>
        <v>Coût annuel estimé      PAC air-rad - 4 plages</v>
      </c>
      <c r="N92" s="402" t="str">
        <f t="shared" si="127"/>
        <v>Coût annuel estimé      PAC air-rad - 2 plages</v>
      </c>
      <c r="O92" s="402" t="str">
        <f t="shared" si="127"/>
        <v>Coût annuel estimé      PAC air-rad - 1 plage</v>
      </c>
      <c r="P92" s="402" t="str">
        <f t="shared" si="127"/>
        <v>Coût annuel estimé      VE2 - 4 plages</v>
      </c>
      <c r="Q92" s="402" t="str">
        <f t="shared" si="127"/>
        <v>Coût annuel estimé      VE2 - 2 plages</v>
      </c>
      <c r="R92" s="402" t="str">
        <f t="shared" si="127"/>
        <v>Coût annuel estimé      VE3 - 4 plages</v>
      </c>
      <c r="S92" s="402" t="str">
        <f t="shared" si="127"/>
        <v>Coût annuel estimé      VE3 - 2 plages</v>
      </c>
      <c r="T92" s="402" t="str">
        <f t="shared" si="127"/>
        <v>Coût annuel estimé      PAC air-rad-ECS + VE2 - 4 plages</v>
      </c>
      <c r="U92" s="402" t="str">
        <f t="shared" si="127"/>
        <v>Coût annuel estimé      PAC air-rad-ECS + VE2 - 2 plages</v>
      </c>
      <c r="V92" s="402" t="str">
        <f t="shared" si="127"/>
        <v>Coût annuel estimé      PAC air-rad-ECS + VE3 - 4 plages</v>
      </c>
      <c r="W92" s="402" t="str">
        <f t="shared" si="127"/>
        <v>Coût annuel estimé      PAC air-rad-ECS + VE3 - 2 plages</v>
      </c>
    </row>
    <row r="93" spans="1:23" x14ac:dyDescent="0.3">
      <c r="A93" s="214" t="s">
        <v>11</v>
      </c>
      <c r="B93" s="222"/>
      <c r="C93" s="9">
        <f t="shared" ref="C93:H93" si="128">SUM(C94:C96)</f>
        <v>0</v>
      </c>
      <c r="D93" s="9">
        <f t="shared" si="128"/>
        <v>0</v>
      </c>
      <c r="E93" s="9">
        <f t="shared" si="128"/>
        <v>0</v>
      </c>
      <c r="F93" s="9">
        <f t="shared" si="128"/>
        <v>0</v>
      </c>
      <c r="G93" s="9">
        <f t="shared" si="128"/>
        <v>0</v>
      </c>
      <c r="H93" s="9">
        <f t="shared" si="128"/>
        <v>0</v>
      </c>
      <c r="I93" s="9">
        <f t="shared" ref="I93:W93" si="129">SUM(I94:I96)</f>
        <v>0</v>
      </c>
      <c r="J93" s="9">
        <f t="shared" si="129"/>
        <v>0</v>
      </c>
      <c r="K93" s="9">
        <f t="shared" si="129"/>
        <v>0</v>
      </c>
      <c r="L93" s="9">
        <f t="shared" si="129"/>
        <v>0</v>
      </c>
      <c r="M93" s="9">
        <f t="shared" si="129"/>
        <v>0</v>
      </c>
      <c r="N93" s="9">
        <f t="shared" si="129"/>
        <v>0</v>
      </c>
      <c r="O93" s="9">
        <f t="shared" si="129"/>
        <v>0</v>
      </c>
      <c r="P93" s="9">
        <f t="shared" si="129"/>
        <v>0</v>
      </c>
      <c r="Q93" s="9">
        <f t="shared" si="129"/>
        <v>0</v>
      </c>
      <c r="R93" s="9">
        <f t="shared" si="129"/>
        <v>0</v>
      </c>
      <c r="S93" s="9">
        <f t="shared" si="129"/>
        <v>0</v>
      </c>
      <c r="T93" s="9">
        <f t="shared" si="129"/>
        <v>0</v>
      </c>
      <c r="U93" s="9">
        <f t="shared" si="129"/>
        <v>0</v>
      </c>
      <c r="V93" s="9">
        <f t="shared" si="129"/>
        <v>0</v>
      </c>
      <c r="W93" s="9">
        <f t="shared" si="129"/>
        <v>0</v>
      </c>
    </row>
    <row r="94" spans="1:23" x14ac:dyDescent="0.3">
      <c r="A94" s="59" t="s">
        <v>12</v>
      </c>
      <c r="B94" s="182"/>
      <c r="C94" s="182"/>
      <c r="D94" s="182"/>
      <c r="E94" s="182"/>
      <c r="F94" s="182"/>
      <c r="G94" s="182"/>
      <c r="H94" s="182"/>
      <c r="I94" s="182"/>
      <c r="J94" s="182"/>
      <c r="K94" s="182"/>
      <c r="L94" s="182"/>
      <c r="M94" s="182"/>
      <c r="N94" s="182"/>
      <c r="O94" s="182"/>
      <c r="P94" s="182"/>
      <c r="Q94" s="182"/>
      <c r="R94" s="182"/>
      <c r="S94" s="182"/>
      <c r="T94" s="182"/>
      <c r="U94" s="182"/>
      <c r="V94" s="182"/>
      <c r="W94" s="182"/>
    </row>
    <row r="95" spans="1:23" x14ac:dyDescent="0.3">
      <c r="A95" s="59" t="s">
        <v>14</v>
      </c>
      <c r="B95" s="219">
        <f>'TAB4.4.2'!$M$45</f>
        <v>0</v>
      </c>
      <c r="C95" s="9">
        <f>$B95*1</f>
        <v>0</v>
      </c>
      <c r="D95" s="9">
        <f t="shared" ref="D95:W95" si="130">$B95*1</f>
        <v>0</v>
      </c>
      <c r="E95" s="9">
        <f t="shared" si="130"/>
        <v>0</v>
      </c>
      <c r="F95" s="9">
        <f t="shared" si="130"/>
        <v>0</v>
      </c>
      <c r="G95" s="9">
        <f t="shared" si="130"/>
        <v>0</v>
      </c>
      <c r="H95" s="9">
        <f t="shared" si="130"/>
        <v>0</v>
      </c>
      <c r="I95" s="9">
        <f t="shared" si="130"/>
        <v>0</v>
      </c>
      <c r="J95" s="9">
        <f t="shared" si="130"/>
        <v>0</v>
      </c>
      <c r="K95" s="9">
        <f t="shared" si="130"/>
        <v>0</v>
      </c>
      <c r="L95" s="9">
        <f t="shared" si="130"/>
        <v>0</v>
      </c>
      <c r="M95" s="9">
        <f t="shared" si="130"/>
        <v>0</v>
      </c>
      <c r="N95" s="9">
        <f t="shared" si="130"/>
        <v>0</v>
      </c>
      <c r="O95" s="9">
        <f t="shared" si="130"/>
        <v>0</v>
      </c>
      <c r="P95" s="9">
        <f t="shared" si="130"/>
        <v>0</v>
      </c>
      <c r="Q95" s="9">
        <f t="shared" si="130"/>
        <v>0</v>
      </c>
      <c r="R95" s="9">
        <f t="shared" si="130"/>
        <v>0</v>
      </c>
      <c r="S95" s="9">
        <f t="shared" si="130"/>
        <v>0</v>
      </c>
      <c r="T95" s="9">
        <f t="shared" si="130"/>
        <v>0</v>
      </c>
      <c r="U95" s="9">
        <f t="shared" si="130"/>
        <v>0</v>
      </c>
      <c r="V95" s="9">
        <f t="shared" si="130"/>
        <v>0</v>
      </c>
      <c r="W95" s="9">
        <f t="shared" si="130"/>
        <v>0</v>
      </c>
    </row>
    <row r="96" spans="1:23" x14ac:dyDescent="0.3">
      <c r="A96" s="59" t="s">
        <v>92</v>
      </c>
      <c r="B96" s="222"/>
      <c r="C96" s="9">
        <f t="shared" ref="C96:H96" si="131">SUM(C101:C104)</f>
        <v>0</v>
      </c>
      <c r="D96" s="9">
        <f t="shared" si="131"/>
        <v>0</v>
      </c>
      <c r="E96" s="9">
        <f t="shared" si="131"/>
        <v>0</v>
      </c>
      <c r="F96" s="9">
        <f t="shared" si="131"/>
        <v>0</v>
      </c>
      <c r="G96" s="9">
        <f t="shared" si="131"/>
        <v>0</v>
      </c>
      <c r="H96" s="9">
        <f t="shared" si="131"/>
        <v>0</v>
      </c>
      <c r="I96" s="9">
        <f>SUM(I97:I104)</f>
        <v>0</v>
      </c>
      <c r="J96" s="9">
        <f t="shared" ref="J96:W96" si="132">SUM(J97:J104)</f>
        <v>0</v>
      </c>
      <c r="K96" s="9">
        <f t="shared" si="132"/>
        <v>0</v>
      </c>
      <c r="L96" s="9">
        <f t="shared" si="132"/>
        <v>0</v>
      </c>
      <c r="M96" s="9">
        <f t="shared" si="132"/>
        <v>0</v>
      </c>
      <c r="N96" s="9">
        <f t="shared" si="132"/>
        <v>0</v>
      </c>
      <c r="O96" s="9">
        <f t="shared" si="132"/>
        <v>0</v>
      </c>
      <c r="P96" s="9">
        <f t="shared" si="132"/>
        <v>0</v>
      </c>
      <c r="Q96" s="9">
        <f t="shared" si="132"/>
        <v>0</v>
      </c>
      <c r="R96" s="9">
        <f t="shared" si="132"/>
        <v>0</v>
      </c>
      <c r="S96" s="9">
        <f t="shared" si="132"/>
        <v>0</v>
      </c>
      <c r="T96" s="9">
        <f t="shared" si="132"/>
        <v>0</v>
      </c>
      <c r="U96" s="9">
        <f t="shared" si="132"/>
        <v>0</v>
      </c>
      <c r="V96" s="9">
        <f t="shared" si="132"/>
        <v>0</v>
      </c>
      <c r="W96" s="9">
        <f t="shared" si="132"/>
        <v>0</v>
      </c>
    </row>
    <row r="97" spans="1:23" x14ac:dyDescent="0.3">
      <c r="A97" s="60" t="s">
        <v>323</v>
      </c>
      <c r="B97" s="222">
        <f>'TAB4.4.2'!$M$47</f>
        <v>0</v>
      </c>
      <c r="C97" s="182"/>
      <c r="D97" s="182"/>
      <c r="E97" s="182"/>
      <c r="F97" s="182"/>
      <c r="G97" s="182"/>
      <c r="H97" s="182"/>
      <c r="I97" s="9">
        <f t="shared" ref="I97:W97" si="133">$B97*I$6</f>
        <v>0</v>
      </c>
      <c r="J97" s="9">
        <f t="shared" si="133"/>
        <v>0</v>
      </c>
      <c r="K97" s="9">
        <f t="shared" si="133"/>
        <v>0</v>
      </c>
      <c r="L97" s="9">
        <f t="shared" si="133"/>
        <v>0</v>
      </c>
      <c r="M97" s="9">
        <f t="shared" si="133"/>
        <v>0</v>
      </c>
      <c r="N97" s="9">
        <f t="shared" si="133"/>
        <v>0</v>
      </c>
      <c r="O97" s="9">
        <f t="shared" si="133"/>
        <v>0</v>
      </c>
      <c r="P97" s="9">
        <f t="shared" si="133"/>
        <v>0</v>
      </c>
      <c r="Q97" s="9">
        <f t="shared" si="133"/>
        <v>0</v>
      </c>
      <c r="R97" s="9">
        <f t="shared" si="133"/>
        <v>0</v>
      </c>
      <c r="S97" s="9">
        <f t="shared" si="133"/>
        <v>0</v>
      </c>
      <c r="T97" s="9">
        <f t="shared" si="133"/>
        <v>0</v>
      </c>
      <c r="U97" s="9">
        <f t="shared" si="133"/>
        <v>0</v>
      </c>
      <c r="V97" s="9">
        <f t="shared" si="133"/>
        <v>0</v>
      </c>
      <c r="W97" s="9">
        <f t="shared" si="133"/>
        <v>0</v>
      </c>
    </row>
    <row r="98" spans="1:23" x14ac:dyDescent="0.3">
      <c r="A98" s="60" t="s">
        <v>325</v>
      </c>
      <c r="B98" s="222">
        <f>'TAB4.4.2'!$M$48</f>
        <v>0</v>
      </c>
      <c r="C98" s="182"/>
      <c r="D98" s="182"/>
      <c r="E98" s="182"/>
      <c r="F98" s="182"/>
      <c r="G98" s="182"/>
      <c r="H98" s="182"/>
      <c r="I98" s="9">
        <f t="shared" ref="I98:W98" si="134">$B98*I$7</f>
        <v>0</v>
      </c>
      <c r="J98" s="9">
        <f t="shared" si="134"/>
        <v>0</v>
      </c>
      <c r="K98" s="9">
        <f t="shared" si="134"/>
        <v>0</v>
      </c>
      <c r="L98" s="9">
        <f t="shared" si="134"/>
        <v>0</v>
      </c>
      <c r="M98" s="9">
        <f t="shared" si="134"/>
        <v>0</v>
      </c>
      <c r="N98" s="9">
        <f t="shared" si="134"/>
        <v>0</v>
      </c>
      <c r="O98" s="9">
        <f t="shared" si="134"/>
        <v>0</v>
      </c>
      <c r="P98" s="9">
        <f t="shared" si="134"/>
        <v>0</v>
      </c>
      <c r="Q98" s="9">
        <f t="shared" si="134"/>
        <v>0</v>
      </c>
      <c r="R98" s="9">
        <f t="shared" si="134"/>
        <v>0</v>
      </c>
      <c r="S98" s="9">
        <f t="shared" si="134"/>
        <v>0</v>
      </c>
      <c r="T98" s="9">
        <f t="shared" si="134"/>
        <v>0</v>
      </c>
      <c r="U98" s="9">
        <f t="shared" si="134"/>
        <v>0</v>
      </c>
      <c r="V98" s="9">
        <f t="shared" si="134"/>
        <v>0</v>
      </c>
      <c r="W98" s="9">
        <f t="shared" si="134"/>
        <v>0</v>
      </c>
    </row>
    <row r="99" spans="1:23" x14ac:dyDescent="0.3">
      <c r="A99" s="60" t="s">
        <v>326</v>
      </c>
      <c r="B99" s="222">
        <f>'TAB4.4.2'!$M$49</f>
        <v>0</v>
      </c>
      <c r="C99" s="182"/>
      <c r="D99" s="182"/>
      <c r="E99" s="182"/>
      <c r="F99" s="182"/>
      <c r="G99" s="182"/>
      <c r="H99" s="182"/>
      <c r="I99" s="9">
        <f t="shared" ref="I99:W99" si="135">$B99*I$8</f>
        <v>0</v>
      </c>
      <c r="J99" s="9">
        <f t="shared" si="135"/>
        <v>0</v>
      </c>
      <c r="K99" s="9">
        <f t="shared" si="135"/>
        <v>0</v>
      </c>
      <c r="L99" s="9">
        <f t="shared" si="135"/>
        <v>0</v>
      </c>
      <c r="M99" s="9">
        <f t="shared" si="135"/>
        <v>0</v>
      </c>
      <c r="N99" s="9">
        <f t="shared" si="135"/>
        <v>0</v>
      </c>
      <c r="O99" s="9">
        <f t="shared" si="135"/>
        <v>0</v>
      </c>
      <c r="P99" s="9">
        <f t="shared" si="135"/>
        <v>0</v>
      </c>
      <c r="Q99" s="9">
        <f t="shared" si="135"/>
        <v>0</v>
      </c>
      <c r="R99" s="9">
        <f t="shared" si="135"/>
        <v>0</v>
      </c>
      <c r="S99" s="9">
        <f t="shared" si="135"/>
        <v>0</v>
      </c>
      <c r="T99" s="9">
        <f t="shared" si="135"/>
        <v>0</v>
      </c>
      <c r="U99" s="9">
        <f t="shared" si="135"/>
        <v>0</v>
      </c>
      <c r="V99" s="9">
        <f t="shared" si="135"/>
        <v>0</v>
      </c>
      <c r="W99" s="9">
        <f t="shared" si="135"/>
        <v>0</v>
      </c>
    </row>
    <row r="100" spans="1:23" x14ac:dyDescent="0.3">
      <c r="A100" s="60" t="s">
        <v>327</v>
      </c>
      <c r="B100" s="222">
        <f>'TAB4.4.2'!$M$50</f>
        <v>0</v>
      </c>
      <c r="C100" s="182"/>
      <c r="D100" s="182"/>
      <c r="E100" s="182"/>
      <c r="F100" s="182"/>
      <c r="G100" s="182"/>
      <c r="H100" s="182"/>
      <c r="I100" s="9">
        <f t="shared" ref="I100:W100" si="136">$B100*I$9</f>
        <v>0</v>
      </c>
      <c r="J100" s="9">
        <f t="shared" si="136"/>
        <v>0</v>
      </c>
      <c r="K100" s="9">
        <f t="shared" si="136"/>
        <v>0</v>
      </c>
      <c r="L100" s="9">
        <f t="shared" si="136"/>
        <v>0</v>
      </c>
      <c r="M100" s="9">
        <f t="shared" si="136"/>
        <v>0</v>
      </c>
      <c r="N100" s="9">
        <f t="shared" si="136"/>
        <v>0</v>
      </c>
      <c r="O100" s="9">
        <f t="shared" si="136"/>
        <v>0</v>
      </c>
      <c r="P100" s="9">
        <f t="shared" si="136"/>
        <v>0</v>
      </c>
      <c r="Q100" s="9">
        <f t="shared" si="136"/>
        <v>0</v>
      </c>
      <c r="R100" s="9">
        <f t="shared" si="136"/>
        <v>0</v>
      </c>
      <c r="S100" s="9">
        <f t="shared" si="136"/>
        <v>0</v>
      </c>
      <c r="T100" s="9">
        <f t="shared" si="136"/>
        <v>0</v>
      </c>
      <c r="U100" s="9">
        <f t="shared" si="136"/>
        <v>0</v>
      </c>
      <c r="V100" s="9">
        <f t="shared" si="136"/>
        <v>0</v>
      </c>
      <c r="W100" s="9">
        <f t="shared" si="136"/>
        <v>0</v>
      </c>
    </row>
    <row r="101" spans="1:23" x14ac:dyDescent="0.3">
      <c r="A101" s="60" t="s">
        <v>86</v>
      </c>
      <c r="B101" s="222">
        <f>'TAB4.4.2'!$M$51</f>
        <v>0</v>
      </c>
      <c r="C101" s="9">
        <f t="shared" ref="C101:W101" si="137">$B101*C$10</f>
        <v>0</v>
      </c>
      <c r="D101" s="9">
        <f t="shared" si="137"/>
        <v>0</v>
      </c>
      <c r="E101" s="9">
        <f t="shared" si="137"/>
        <v>0</v>
      </c>
      <c r="F101" s="9">
        <f t="shared" si="137"/>
        <v>0</v>
      </c>
      <c r="G101" s="9">
        <f t="shared" si="137"/>
        <v>0</v>
      </c>
      <c r="H101" s="9">
        <f t="shared" si="137"/>
        <v>0</v>
      </c>
      <c r="I101" s="9">
        <f t="shared" si="137"/>
        <v>0</v>
      </c>
      <c r="J101" s="9">
        <f t="shared" si="137"/>
        <v>0</v>
      </c>
      <c r="K101" s="9">
        <f t="shared" si="137"/>
        <v>0</v>
      </c>
      <c r="L101" s="9">
        <f t="shared" si="137"/>
        <v>0</v>
      </c>
      <c r="M101" s="9">
        <f t="shared" si="137"/>
        <v>0</v>
      </c>
      <c r="N101" s="9">
        <f t="shared" si="137"/>
        <v>0</v>
      </c>
      <c r="O101" s="9">
        <f t="shared" si="137"/>
        <v>0</v>
      </c>
      <c r="P101" s="9">
        <f t="shared" si="137"/>
        <v>0</v>
      </c>
      <c r="Q101" s="9">
        <f t="shared" si="137"/>
        <v>0</v>
      </c>
      <c r="R101" s="9">
        <f t="shared" si="137"/>
        <v>0</v>
      </c>
      <c r="S101" s="9">
        <f t="shared" si="137"/>
        <v>0</v>
      </c>
      <c r="T101" s="9">
        <f t="shared" si="137"/>
        <v>0</v>
      </c>
      <c r="U101" s="9">
        <f t="shared" si="137"/>
        <v>0</v>
      </c>
      <c r="V101" s="9">
        <f t="shared" si="137"/>
        <v>0</v>
      </c>
      <c r="W101" s="9">
        <f t="shared" si="137"/>
        <v>0</v>
      </c>
    </row>
    <row r="102" spans="1:23" x14ac:dyDescent="0.3">
      <c r="A102" s="60" t="s">
        <v>87</v>
      </c>
      <c r="B102" s="222">
        <f>'TAB4.4.2'!$M$52</f>
        <v>0</v>
      </c>
      <c r="C102" s="9">
        <f t="shared" ref="C102:W102" si="138">$B102*C$11</f>
        <v>0</v>
      </c>
      <c r="D102" s="9">
        <f t="shared" si="138"/>
        <v>0</v>
      </c>
      <c r="E102" s="9">
        <f t="shared" si="138"/>
        <v>0</v>
      </c>
      <c r="F102" s="9">
        <f t="shared" si="138"/>
        <v>0</v>
      </c>
      <c r="G102" s="9">
        <f t="shared" si="138"/>
        <v>0</v>
      </c>
      <c r="H102" s="9">
        <f t="shared" si="138"/>
        <v>0</v>
      </c>
      <c r="I102" s="9">
        <f t="shared" si="138"/>
        <v>0</v>
      </c>
      <c r="J102" s="9">
        <f t="shared" si="138"/>
        <v>0</v>
      </c>
      <c r="K102" s="9">
        <f t="shared" si="138"/>
        <v>0</v>
      </c>
      <c r="L102" s="9">
        <f t="shared" si="138"/>
        <v>0</v>
      </c>
      <c r="M102" s="9">
        <f t="shared" si="138"/>
        <v>0</v>
      </c>
      <c r="N102" s="9">
        <f t="shared" si="138"/>
        <v>0</v>
      </c>
      <c r="O102" s="9">
        <f t="shared" si="138"/>
        <v>0</v>
      </c>
      <c r="P102" s="9">
        <f t="shared" si="138"/>
        <v>0</v>
      </c>
      <c r="Q102" s="9">
        <f t="shared" si="138"/>
        <v>0</v>
      </c>
      <c r="R102" s="9">
        <f t="shared" si="138"/>
        <v>0</v>
      </c>
      <c r="S102" s="9">
        <f t="shared" si="138"/>
        <v>0</v>
      </c>
      <c r="T102" s="9">
        <f t="shared" si="138"/>
        <v>0</v>
      </c>
      <c r="U102" s="9">
        <f t="shared" si="138"/>
        <v>0</v>
      </c>
      <c r="V102" s="9">
        <f t="shared" si="138"/>
        <v>0</v>
      </c>
      <c r="W102" s="9">
        <f t="shared" si="138"/>
        <v>0</v>
      </c>
    </row>
    <row r="103" spans="1:23" x14ac:dyDescent="0.3">
      <c r="A103" s="60" t="s">
        <v>15</v>
      </c>
      <c r="B103" s="222">
        <f>'TAB4.4.2'!$M$53</f>
        <v>0</v>
      </c>
      <c r="C103" s="9">
        <f t="shared" ref="C103:W103" si="139">$B103*C$12</f>
        <v>0</v>
      </c>
      <c r="D103" s="9">
        <f t="shared" si="139"/>
        <v>0</v>
      </c>
      <c r="E103" s="9">
        <f t="shared" si="139"/>
        <v>0</v>
      </c>
      <c r="F103" s="9">
        <f t="shared" si="139"/>
        <v>0</v>
      </c>
      <c r="G103" s="9">
        <f t="shared" si="139"/>
        <v>0</v>
      </c>
      <c r="H103" s="9">
        <f t="shared" si="139"/>
        <v>0</v>
      </c>
      <c r="I103" s="9">
        <f t="shared" si="139"/>
        <v>0</v>
      </c>
      <c r="J103" s="9">
        <f t="shared" si="139"/>
        <v>0</v>
      </c>
      <c r="K103" s="9">
        <f t="shared" si="139"/>
        <v>0</v>
      </c>
      <c r="L103" s="9">
        <f t="shared" si="139"/>
        <v>0</v>
      </c>
      <c r="M103" s="9">
        <f t="shared" si="139"/>
        <v>0</v>
      </c>
      <c r="N103" s="9">
        <f t="shared" si="139"/>
        <v>0</v>
      </c>
      <c r="O103" s="9">
        <f t="shared" si="139"/>
        <v>0</v>
      </c>
      <c r="P103" s="9">
        <f t="shared" si="139"/>
        <v>0</v>
      </c>
      <c r="Q103" s="9">
        <f t="shared" si="139"/>
        <v>0</v>
      </c>
      <c r="R103" s="9">
        <f t="shared" si="139"/>
        <v>0</v>
      </c>
      <c r="S103" s="9">
        <f t="shared" si="139"/>
        <v>0</v>
      </c>
      <c r="T103" s="9">
        <f t="shared" si="139"/>
        <v>0</v>
      </c>
      <c r="U103" s="9">
        <f t="shared" si="139"/>
        <v>0</v>
      </c>
      <c r="V103" s="9">
        <f t="shared" si="139"/>
        <v>0</v>
      </c>
      <c r="W103" s="9">
        <f t="shared" si="139"/>
        <v>0</v>
      </c>
    </row>
    <row r="104" spans="1:23" x14ac:dyDescent="0.3">
      <c r="A104" s="60" t="s">
        <v>88</v>
      </c>
      <c r="B104" s="222">
        <f>'TAB4.4.2'!$M$54</f>
        <v>0</v>
      </c>
      <c r="C104" s="9">
        <f t="shared" ref="C104:W104" si="140">$B104*C$13</f>
        <v>0</v>
      </c>
      <c r="D104" s="9">
        <f t="shared" si="140"/>
        <v>0</v>
      </c>
      <c r="E104" s="9">
        <f t="shared" si="140"/>
        <v>0</v>
      </c>
      <c r="F104" s="9">
        <f t="shared" si="140"/>
        <v>0</v>
      </c>
      <c r="G104" s="9">
        <f t="shared" si="140"/>
        <v>0</v>
      </c>
      <c r="H104" s="9">
        <f t="shared" si="140"/>
        <v>0</v>
      </c>
      <c r="I104" s="9">
        <f t="shared" si="140"/>
        <v>0</v>
      </c>
      <c r="J104" s="9">
        <f t="shared" si="140"/>
        <v>0</v>
      </c>
      <c r="K104" s="9">
        <f t="shared" si="140"/>
        <v>0</v>
      </c>
      <c r="L104" s="9">
        <f t="shared" si="140"/>
        <v>0</v>
      </c>
      <c r="M104" s="9">
        <f t="shared" si="140"/>
        <v>0</v>
      </c>
      <c r="N104" s="9">
        <f t="shared" si="140"/>
        <v>0</v>
      </c>
      <c r="O104" s="9">
        <f t="shared" si="140"/>
        <v>0</v>
      </c>
      <c r="P104" s="9">
        <f t="shared" si="140"/>
        <v>0</v>
      </c>
      <c r="Q104" s="9">
        <f t="shared" si="140"/>
        <v>0</v>
      </c>
      <c r="R104" s="9">
        <f t="shared" si="140"/>
        <v>0</v>
      </c>
      <c r="S104" s="9">
        <f t="shared" si="140"/>
        <v>0</v>
      </c>
      <c r="T104" s="9">
        <f t="shared" si="140"/>
        <v>0</v>
      </c>
      <c r="U104" s="9">
        <f t="shared" si="140"/>
        <v>0</v>
      </c>
      <c r="V104" s="9">
        <f t="shared" si="140"/>
        <v>0</v>
      </c>
      <c r="W104" s="9">
        <f t="shared" si="140"/>
        <v>0</v>
      </c>
    </row>
    <row r="105" spans="1:23" x14ac:dyDescent="0.3">
      <c r="A105" s="214" t="s">
        <v>539</v>
      </c>
      <c r="B105" s="222">
        <f>'TAB4.4.2'!$M$55</f>
        <v>0</v>
      </c>
      <c r="C105" s="9">
        <f t="shared" ref="C105:W105" si="141">$B105*C$14</f>
        <v>0</v>
      </c>
      <c r="D105" s="9">
        <f t="shared" si="141"/>
        <v>0</v>
      </c>
      <c r="E105" s="9">
        <f t="shared" si="141"/>
        <v>0</v>
      </c>
      <c r="F105" s="9">
        <f t="shared" si="141"/>
        <v>0</v>
      </c>
      <c r="G105" s="9">
        <f t="shared" si="141"/>
        <v>0</v>
      </c>
      <c r="H105" s="9">
        <f t="shared" si="141"/>
        <v>0</v>
      </c>
      <c r="I105" s="9">
        <f t="shared" si="141"/>
        <v>0</v>
      </c>
      <c r="J105" s="9">
        <f t="shared" si="141"/>
        <v>0</v>
      </c>
      <c r="K105" s="9">
        <f t="shared" si="141"/>
        <v>0</v>
      </c>
      <c r="L105" s="9">
        <f t="shared" si="141"/>
        <v>0</v>
      </c>
      <c r="M105" s="9">
        <f t="shared" si="141"/>
        <v>0</v>
      </c>
      <c r="N105" s="9">
        <f t="shared" si="141"/>
        <v>0</v>
      </c>
      <c r="O105" s="9">
        <f t="shared" si="141"/>
        <v>0</v>
      </c>
      <c r="P105" s="9">
        <f t="shared" si="141"/>
        <v>0</v>
      </c>
      <c r="Q105" s="9">
        <f t="shared" si="141"/>
        <v>0</v>
      </c>
      <c r="R105" s="9">
        <f t="shared" si="141"/>
        <v>0</v>
      </c>
      <c r="S105" s="9">
        <f t="shared" si="141"/>
        <v>0</v>
      </c>
      <c r="T105" s="9">
        <f t="shared" si="141"/>
        <v>0</v>
      </c>
      <c r="U105" s="9">
        <f t="shared" si="141"/>
        <v>0</v>
      </c>
      <c r="V105" s="9">
        <f t="shared" si="141"/>
        <v>0</v>
      </c>
      <c r="W105" s="9">
        <f t="shared" si="141"/>
        <v>0</v>
      </c>
    </row>
    <row r="106" spans="1:23" x14ac:dyDescent="0.3">
      <c r="A106" s="214" t="s">
        <v>89</v>
      </c>
      <c r="B106" s="222"/>
      <c r="C106" s="9">
        <f>SUM(C107:C109)</f>
        <v>0</v>
      </c>
      <c r="D106" s="9">
        <f t="shared" ref="D106" si="142">SUM(D107:D109)</f>
        <v>0</v>
      </c>
      <c r="E106" s="9">
        <f t="shared" ref="E106" si="143">SUM(E107:E109)</f>
        <v>0</v>
      </c>
      <c r="F106" s="9">
        <f t="shared" ref="F106" si="144">SUM(F107:F109)</f>
        <v>0</v>
      </c>
      <c r="G106" s="9">
        <f t="shared" ref="G106" si="145">SUM(G107:G109)</f>
        <v>0</v>
      </c>
      <c r="H106" s="9">
        <f t="shared" ref="H106:I106" si="146">SUM(H107:H109)</f>
        <v>0</v>
      </c>
      <c r="I106" s="9">
        <f t="shared" si="146"/>
        <v>0</v>
      </c>
      <c r="J106" s="9">
        <f t="shared" ref="J106:W106" si="147">SUM(J107:J109)</f>
        <v>0</v>
      </c>
      <c r="K106" s="9">
        <f t="shared" si="147"/>
        <v>0</v>
      </c>
      <c r="L106" s="9">
        <f t="shared" si="147"/>
        <v>0</v>
      </c>
      <c r="M106" s="9">
        <f t="shared" si="147"/>
        <v>0</v>
      </c>
      <c r="N106" s="9">
        <f t="shared" si="147"/>
        <v>0</v>
      </c>
      <c r="O106" s="9">
        <f t="shared" si="147"/>
        <v>0</v>
      </c>
      <c r="P106" s="9">
        <f t="shared" si="147"/>
        <v>0</v>
      </c>
      <c r="Q106" s="9">
        <f t="shared" si="147"/>
        <v>0</v>
      </c>
      <c r="R106" s="9">
        <f t="shared" si="147"/>
        <v>0</v>
      </c>
      <c r="S106" s="9">
        <f t="shared" si="147"/>
        <v>0</v>
      </c>
      <c r="T106" s="9">
        <f t="shared" si="147"/>
        <v>0</v>
      </c>
      <c r="U106" s="9">
        <f t="shared" si="147"/>
        <v>0</v>
      </c>
      <c r="V106" s="9">
        <f t="shared" si="147"/>
        <v>0</v>
      </c>
      <c r="W106" s="9">
        <f t="shared" si="147"/>
        <v>0</v>
      </c>
    </row>
    <row r="107" spans="1:23" x14ac:dyDescent="0.3">
      <c r="A107" s="59" t="s">
        <v>4</v>
      </c>
      <c r="B107" s="222">
        <f>'TAB4.4.2'!$M$57</f>
        <v>0</v>
      </c>
      <c r="C107" s="9">
        <f t="shared" ref="C107:L110" si="148">$B107*C$14</f>
        <v>0</v>
      </c>
      <c r="D107" s="9">
        <f t="shared" si="148"/>
        <v>0</v>
      </c>
      <c r="E107" s="9">
        <f t="shared" si="148"/>
        <v>0</v>
      </c>
      <c r="F107" s="9">
        <f t="shared" si="148"/>
        <v>0</v>
      </c>
      <c r="G107" s="9">
        <f t="shared" si="148"/>
        <v>0</v>
      </c>
      <c r="H107" s="9">
        <f t="shared" si="148"/>
        <v>0</v>
      </c>
      <c r="I107" s="9">
        <f t="shared" si="148"/>
        <v>0</v>
      </c>
      <c r="J107" s="9">
        <f t="shared" si="148"/>
        <v>0</v>
      </c>
      <c r="K107" s="9">
        <f t="shared" si="148"/>
        <v>0</v>
      </c>
      <c r="L107" s="9">
        <f t="shared" si="148"/>
        <v>0</v>
      </c>
      <c r="M107" s="9">
        <f t="shared" ref="M107:W110" si="149">$B107*M$14</f>
        <v>0</v>
      </c>
      <c r="N107" s="9">
        <f t="shared" si="149"/>
        <v>0</v>
      </c>
      <c r="O107" s="9">
        <f t="shared" si="149"/>
        <v>0</v>
      </c>
      <c r="P107" s="9">
        <f t="shared" si="149"/>
        <v>0</v>
      </c>
      <c r="Q107" s="9">
        <f t="shared" si="149"/>
        <v>0</v>
      </c>
      <c r="R107" s="9">
        <f t="shared" si="149"/>
        <v>0</v>
      </c>
      <c r="S107" s="9">
        <f t="shared" si="149"/>
        <v>0</v>
      </c>
      <c r="T107" s="9">
        <f t="shared" si="149"/>
        <v>0</v>
      </c>
      <c r="U107" s="9">
        <f t="shared" si="149"/>
        <v>0</v>
      </c>
      <c r="V107" s="9">
        <f t="shared" si="149"/>
        <v>0</v>
      </c>
      <c r="W107" s="9">
        <f t="shared" si="149"/>
        <v>0</v>
      </c>
    </row>
    <row r="108" spans="1:23" x14ac:dyDescent="0.3">
      <c r="A108" s="59" t="s">
        <v>104</v>
      </c>
      <c r="B108" s="222">
        <f>'TAB4.4.2'!$M$58</f>
        <v>0</v>
      </c>
      <c r="C108" s="9">
        <f t="shared" si="148"/>
        <v>0</v>
      </c>
      <c r="D108" s="9">
        <f t="shared" si="148"/>
        <v>0</v>
      </c>
      <c r="E108" s="9">
        <f t="shared" si="148"/>
        <v>0</v>
      </c>
      <c r="F108" s="9">
        <f t="shared" si="148"/>
        <v>0</v>
      </c>
      <c r="G108" s="9">
        <f t="shared" si="148"/>
        <v>0</v>
      </c>
      <c r="H108" s="9">
        <f t="shared" si="148"/>
        <v>0</v>
      </c>
      <c r="I108" s="9">
        <f t="shared" si="148"/>
        <v>0</v>
      </c>
      <c r="J108" s="9">
        <f t="shared" si="148"/>
        <v>0</v>
      </c>
      <c r="K108" s="9">
        <f t="shared" si="148"/>
        <v>0</v>
      </c>
      <c r="L108" s="9">
        <f t="shared" si="148"/>
        <v>0</v>
      </c>
      <c r="M108" s="9">
        <f t="shared" si="149"/>
        <v>0</v>
      </c>
      <c r="N108" s="9">
        <f t="shared" si="149"/>
        <v>0</v>
      </c>
      <c r="O108" s="9">
        <f t="shared" si="149"/>
        <v>0</v>
      </c>
      <c r="P108" s="9">
        <f t="shared" si="149"/>
        <v>0</v>
      </c>
      <c r="Q108" s="9">
        <f t="shared" si="149"/>
        <v>0</v>
      </c>
      <c r="R108" s="9">
        <f t="shared" si="149"/>
        <v>0</v>
      </c>
      <c r="S108" s="9">
        <f t="shared" si="149"/>
        <v>0</v>
      </c>
      <c r="T108" s="9">
        <f t="shared" si="149"/>
        <v>0</v>
      </c>
      <c r="U108" s="9">
        <f t="shared" si="149"/>
        <v>0</v>
      </c>
      <c r="V108" s="9">
        <f t="shared" si="149"/>
        <v>0</v>
      </c>
      <c r="W108" s="9">
        <f t="shared" si="149"/>
        <v>0</v>
      </c>
    </row>
    <row r="109" spans="1:23" x14ac:dyDescent="0.3">
      <c r="A109" s="59" t="s">
        <v>106</v>
      </c>
      <c r="B109" s="222">
        <f>'TAB4.4.2'!$M$59</f>
        <v>0</v>
      </c>
      <c r="C109" s="9">
        <f t="shared" si="148"/>
        <v>0</v>
      </c>
      <c r="D109" s="9">
        <f t="shared" si="148"/>
        <v>0</v>
      </c>
      <c r="E109" s="9">
        <f t="shared" si="148"/>
        <v>0</v>
      </c>
      <c r="F109" s="9">
        <f t="shared" si="148"/>
        <v>0</v>
      </c>
      <c r="G109" s="9">
        <f t="shared" si="148"/>
        <v>0</v>
      </c>
      <c r="H109" s="9">
        <f t="shared" si="148"/>
        <v>0</v>
      </c>
      <c r="I109" s="9">
        <f t="shared" si="148"/>
        <v>0</v>
      </c>
      <c r="J109" s="9">
        <f t="shared" si="148"/>
        <v>0</v>
      </c>
      <c r="K109" s="9">
        <f t="shared" si="148"/>
        <v>0</v>
      </c>
      <c r="L109" s="9">
        <f t="shared" si="148"/>
        <v>0</v>
      </c>
      <c r="M109" s="9">
        <f t="shared" si="149"/>
        <v>0</v>
      </c>
      <c r="N109" s="9">
        <f t="shared" si="149"/>
        <v>0</v>
      </c>
      <c r="O109" s="9">
        <f t="shared" si="149"/>
        <v>0</v>
      </c>
      <c r="P109" s="9">
        <f t="shared" si="149"/>
        <v>0</v>
      </c>
      <c r="Q109" s="9">
        <f t="shared" si="149"/>
        <v>0</v>
      </c>
      <c r="R109" s="9">
        <f t="shared" si="149"/>
        <v>0</v>
      </c>
      <c r="S109" s="9">
        <f t="shared" si="149"/>
        <v>0</v>
      </c>
      <c r="T109" s="9">
        <f t="shared" si="149"/>
        <v>0</v>
      </c>
      <c r="U109" s="9">
        <f t="shared" si="149"/>
        <v>0</v>
      </c>
      <c r="V109" s="9">
        <f t="shared" si="149"/>
        <v>0</v>
      </c>
      <c r="W109" s="9">
        <f t="shared" si="149"/>
        <v>0</v>
      </c>
    </row>
    <row r="110" spans="1:23" x14ac:dyDescent="0.3">
      <c r="A110" s="214" t="s">
        <v>90</v>
      </c>
      <c r="B110" s="222">
        <f>'TAB4.4.2'!$M$60</f>
        <v>0</v>
      </c>
      <c r="C110" s="9">
        <f t="shared" si="148"/>
        <v>0</v>
      </c>
      <c r="D110" s="9">
        <f t="shared" si="148"/>
        <v>0</v>
      </c>
      <c r="E110" s="9">
        <f t="shared" si="148"/>
        <v>0</v>
      </c>
      <c r="F110" s="9">
        <f t="shared" si="148"/>
        <v>0</v>
      </c>
      <c r="G110" s="9">
        <f t="shared" si="148"/>
        <v>0</v>
      </c>
      <c r="H110" s="9">
        <f t="shared" si="148"/>
        <v>0</v>
      </c>
      <c r="I110" s="9">
        <f t="shared" si="148"/>
        <v>0</v>
      </c>
      <c r="J110" s="9">
        <f t="shared" si="148"/>
        <v>0</v>
      </c>
      <c r="K110" s="9">
        <f t="shared" si="148"/>
        <v>0</v>
      </c>
      <c r="L110" s="9">
        <f t="shared" si="148"/>
        <v>0</v>
      </c>
      <c r="M110" s="9">
        <f t="shared" si="149"/>
        <v>0</v>
      </c>
      <c r="N110" s="9">
        <f t="shared" si="149"/>
        <v>0</v>
      </c>
      <c r="O110" s="9">
        <f t="shared" si="149"/>
        <v>0</v>
      </c>
      <c r="P110" s="9">
        <f t="shared" si="149"/>
        <v>0</v>
      </c>
      <c r="Q110" s="9">
        <f t="shared" si="149"/>
        <v>0</v>
      </c>
      <c r="R110" s="9">
        <f t="shared" si="149"/>
        <v>0</v>
      </c>
      <c r="S110" s="9">
        <f t="shared" si="149"/>
        <v>0</v>
      </c>
      <c r="T110" s="9">
        <f t="shared" si="149"/>
        <v>0</v>
      </c>
      <c r="U110" s="9">
        <f t="shared" si="149"/>
        <v>0</v>
      </c>
      <c r="V110" s="9">
        <f t="shared" si="149"/>
        <v>0</v>
      </c>
      <c r="W110" s="9">
        <f t="shared" si="149"/>
        <v>0</v>
      </c>
    </row>
    <row r="111" spans="1:23" x14ac:dyDescent="0.3">
      <c r="A111" s="212" t="s">
        <v>19</v>
      </c>
      <c r="B111" s="15"/>
      <c r="C111" s="188">
        <f>SUM(C93,C105:C106,C110)</f>
        <v>0</v>
      </c>
      <c r="D111" s="188">
        <f t="shared" ref="D111:H111" si="150">SUM(D93,D105:D106,D110)</f>
        <v>0</v>
      </c>
      <c r="E111" s="188">
        <f t="shared" si="150"/>
        <v>0</v>
      </c>
      <c r="F111" s="188">
        <f t="shared" si="150"/>
        <v>0</v>
      </c>
      <c r="G111" s="188">
        <f t="shared" si="150"/>
        <v>0</v>
      </c>
      <c r="H111" s="188">
        <f t="shared" si="150"/>
        <v>0</v>
      </c>
      <c r="I111" s="188">
        <f t="shared" ref="I111:W111" si="151">SUM(I93,I105:I106,I110)</f>
        <v>0</v>
      </c>
      <c r="J111" s="188">
        <f t="shared" si="151"/>
        <v>0</v>
      </c>
      <c r="K111" s="188">
        <f t="shared" si="151"/>
        <v>0</v>
      </c>
      <c r="L111" s="188">
        <f t="shared" si="151"/>
        <v>0</v>
      </c>
      <c r="M111" s="188">
        <f t="shared" si="151"/>
        <v>0</v>
      </c>
      <c r="N111" s="188">
        <f t="shared" si="151"/>
        <v>0</v>
      </c>
      <c r="O111" s="188">
        <f t="shared" si="151"/>
        <v>0</v>
      </c>
      <c r="P111" s="188">
        <f t="shared" si="151"/>
        <v>0</v>
      </c>
      <c r="Q111" s="188">
        <f t="shared" si="151"/>
        <v>0</v>
      </c>
      <c r="R111" s="188">
        <f t="shared" si="151"/>
        <v>0</v>
      </c>
      <c r="S111" s="188">
        <f t="shared" si="151"/>
        <v>0</v>
      </c>
      <c r="T111" s="188">
        <f t="shared" si="151"/>
        <v>0</v>
      </c>
      <c r="U111" s="188">
        <f t="shared" si="151"/>
        <v>0</v>
      </c>
      <c r="V111" s="188">
        <f t="shared" si="151"/>
        <v>0</v>
      </c>
      <c r="W111" s="188">
        <f t="shared" si="151"/>
        <v>0</v>
      </c>
    </row>
    <row r="112" spans="1:23" x14ac:dyDescent="0.3">
      <c r="A112" s="25" t="s">
        <v>365</v>
      </c>
      <c r="B112" s="7"/>
      <c r="C112" s="219">
        <f>C86</f>
        <v>0</v>
      </c>
      <c r="D112" s="219">
        <f t="shared" ref="D112:H112" si="152">D86</f>
        <v>0</v>
      </c>
      <c r="E112" s="219">
        <f t="shared" si="152"/>
        <v>0</v>
      </c>
      <c r="F112" s="219">
        <f t="shared" si="152"/>
        <v>0</v>
      </c>
      <c r="G112" s="219">
        <f t="shared" si="152"/>
        <v>0</v>
      </c>
      <c r="H112" s="219">
        <f t="shared" si="152"/>
        <v>0</v>
      </c>
      <c r="I112" s="219">
        <f t="shared" ref="I112:W112" si="153">I86</f>
        <v>0</v>
      </c>
      <c r="J112" s="219">
        <f t="shared" si="153"/>
        <v>0</v>
      </c>
      <c r="K112" s="219">
        <f t="shared" si="153"/>
        <v>0</v>
      </c>
      <c r="L112" s="219">
        <f t="shared" si="153"/>
        <v>0</v>
      </c>
      <c r="M112" s="219">
        <f t="shared" si="153"/>
        <v>0</v>
      </c>
      <c r="N112" s="219">
        <f t="shared" si="153"/>
        <v>0</v>
      </c>
      <c r="O112" s="219">
        <f t="shared" si="153"/>
        <v>0</v>
      </c>
      <c r="P112" s="219">
        <f t="shared" si="153"/>
        <v>0</v>
      </c>
      <c r="Q112" s="219">
        <f t="shared" si="153"/>
        <v>0</v>
      </c>
      <c r="R112" s="219">
        <f t="shared" si="153"/>
        <v>0</v>
      </c>
      <c r="S112" s="219">
        <f t="shared" si="153"/>
        <v>0</v>
      </c>
      <c r="T112" s="219">
        <f t="shared" si="153"/>
        <v>0</v>
      </c>
      <c r="U112" s="219">
        <f t="shared" si="153"/>
        <v>0</v>
      </c>
      <c r="V112" s="219">
        <f t="shared" si="153"/>
        <v>0</v>
      </c>
      <c r="W112" s="219">
        <f t="shared" si="153"/>
        <v>0</v>
      </c>
    </row>
    <row r="113" spans="1:23" x14ac:dyDescent="0.3">
      <c r="A113" s="190" t="s">
        <v>362</v>
      </c>
      <c r="B113" s="191"/>
      <c r="C113" s="192">
        <f>C111-C112</f>
        <v>0</v>
      </c>
      <c r="D113" s="192">
        <f t="shared" ref="D113:I113" si="154">D111-D112</f>
        <v>0</v>
      </c>
      <c r="E113" s="192">
        <f t="shared" si="154"/>
        <v>0</v>
      </c>
      <c r="F113" s="192">
        <f t="shared" si="154"/>
        <v>0</v>
      </c>
      <c r="G113" s="192">
        <f t="shared" si="154"/>
        <v>0</v>
      </c>
      <c r="H113" s="192">
        <f t="shared" si="154"/>
        <v>0</v>
      </c>
      <c r="I113" s="192">
        <f t="shared" si="154"/>
        <v>0</v>
      </c>
      <c r="J113" s="192">
        <f t="shared" ref="J113" si="155">J111-J112</f>
        <v>0</v>
      </c>
      <c r="K113" s="192">
        <f t="shared" ref="K113" si="156">K111-K112</f>
        <v>0</v>
      </c>
      <c r="L113" s="192">
        <f t="shared" ref="L113" si="157">L111-L112</f>
        <v>0</v>
      </c>
      <c r="M113" s="192">
        <f t="shared" ref="M113" si="158">M111-M112</f>
        <v>0</v>
      </c>
      <c r="N113" s="192">
        <f t="shared" ref="N113" si="159">N111-N112</f>
        <v>0</v>
      </c>
      <c r="O113" s="192">
        <f t="shared" ref="O113" si="160">O111-O112</f>
        <v>0</v>
      </c>
      <c r="P113" s="192">
        <f t="shared" ref="P113" si="161">P111-P112</f>
        <v>0</v>
      </c>
      <c r="Q113" s="192">
        <f t="shared" ref="Q113" si="162">Q111-Q112</f>
        <v>0</v>
      </c>
      <c r="R113" s="192">
        <f t="shared" ref="R113" si="163">R111-R112</f>
        <v>0</v>
      </c>
      <c r="S113" s="192">
        <f t="shared" ref="S113" si="164">S111-S112</f>
        <v>0</v>
      </c>
      <c r="T113" s="192">
        <f t="shared" ref="T113" si="165">T111-T112</f>
        <v>0</v>
      </c>
      <c r="U113" s="192">
        <f t="shared" ref="U113" si="166">U111-U112</f>
        <v>0</v>
      </c>
      <c r="V113" s="192">
        <f t="shared" ref="V113" si="167">V111-V112</f>
        <v>0</v>
      </c>
      <c r="W113" s="192">
        <f t="shared" ref="W113" si="168">W111-W112</f>
        <v>0</v>
      </c>
    </row>
    <row r="114" spans="1:23" ht="15.75" thickBot="1" x14ac:dyDescent="0.35">
      <c r="A114" s="141" t="s">
        <v>363</v>
      </c>
      <c r="B114" s="142"/>
      <c r="C114" s="193" t="str">
        <f>IFERROR((C113/C112)," ")</f>
        <v xml:space="preserve"> </v>
      </c>
      <c r="D114" s="193" t="str">
        <f t="shared" ref="D114:H114" si="169">IFERROR((D113/D112)," ")</f>
        <v xml:space="preserve"> </v>
      </c>
      <c r="E114" s="193" t="str">
        <f t="shared" si="169"/>
        <v xml:space="preserve"> </v>
      </c>
      <c r="F114" s="193" t="str">
        <f t="shared" si="169"/>
        <v xml:space="preserve"> </v>
      </c>
      <c r="G114" s="193" t="str">
        <f t="shared" si="169"/>
        <v xml:space="preserve"> </v>
      </c>
      <c r="H114" s="193" t="str">
        <f t="shared" si="169"/>
        <v xml:space="preserve"> </v>
      </c>
    </row>
    <row r="115" spans="1:23" ht="18.75" thickTop="1" x14ac:dyDescent="0.35">
      <c r="A115" s="610" t="s">
        <v>349</v>
      </c>
      <c r="B115" s="611"/>
      <c r="C115" s="611"/>
      <c r="D115" s="611"/>
      <c r="E115" s="611"/>
      <c r="F115" s="611"/>
      <c r="G115" s="611"/>
      <c r="H115" s="611"/>
      <c r="I115" s="611"/>
      <c r="J115" s="611"/>
      <c r="K115" s="611"/>
      <c r="L115" s="611"/>
      <c r="M115" s="611"/>
      <c r="N115" s="611"/>
      <c r="O115" s="611"/>
      <c r="P115" s="611"/>
      <c r="Q115" s="611"/>
      <c r="R115" s="611"/>
      <c r="S115" s="611"/>
      <c r="T115" s="611"/>
      <c r="U115" s="611"/>
      <c r="V115" s="611"/>
      <c r="W115" s="611"/>
    </row>
    <row r="116" spans="1:23" ht="27" x14ac:dyDescent="0.3">
      <c r="A116" s="11"/>
      <c r="B116" s="203" t="s">
        <v>29</v>
      </c>
      <c r="C116" s="203" t="str">
        <f t="shared" ref="C116:W116" si="170">"Coût annuel estimé      "&amp;C$5</f>
        <v>Coût annuel estimé      Da</v>
      </c>
      <c r="D116" s="203" t="str">
        <f t="shared" si="170"/>
        <v>Coût annuel estimé      Db</v>
      </c>
      <c r="E116" s="203" t="str">
        <f t="shared" si="170"/>
        <v>Coût annuel estimé      Dc</v>
      </c>
      <c r="F116" s="203" t="str">
        <f t="shared" si="170"/>
        <v>Coût annuel estimé      Dc1</v>
      </c>
      <c r="G116" s="203" t="str">
        <f t="shared" si="170"/>
        <v>Coût annuel estimé      Dd</v>
      </c>
      <c r="H116" s="203" t="str">
        <f t="shared" si="170"/>
        <v>Coût annuel estimé      De</v>
      </c>
      <c r="I116" s="402" t="str">
        <f t="shared" si="170"/>
        <v>Coût annuel estimé      3500 kWh - 4 plages</v>
      </c>
      <c r="J116" s="402" t="str">
        <f t="shared" si="170"/>
        <v>Coût annuel estimé      5000 kWh - 4 plages</v>
      </c>
      <c r="K116" s="402" t="str">
        <f t="shared" si="170"/>
        <v>Coût annuel estimé      5000 kWh - 2 plages</v>
      </c>
      <c r="L116" s="402" t="str">
        <f t="shared" si="170"/>
        <v>Coût annuel estimé      5000 kWh - 1 plage</v>
      </c>
      <c r="M116" s="402" t="str">
        <f t="shared" si="170"/>
        <v>Coût annuel estimé      PAC air-rad - 4 plages</v>
      </c>
      <c r="N116" s="402" t="str">
        <f t="shared" si="170"/>
        <v>Coût annuel estimé      PAC air-rad - 2 plages</v>
      </c>
      <c r="O116" s="402" t="str">
        <f t="shared" si="170"/>
        <v>Coût annuel estimé      PAC air-rad - 1 plage</v>
      </c>
      <c r="P116" s="402" t="str">
        <f t="shared" si="170"/>
        <v>Coût annuel estimé      VE2 - 4 plages</v>
      </c>
      <c r="Q116" s="402" t="str">
        <f t="shared" si="170"/>
        <v>Coût annuel estimé      VE2 - 2 plages</v>
      </c>
      <c r="R116" s="402" t="str">
        <f t="shared" si="170"/>
        <v>Coût annuel estimé      VE3 - 4 plages</v>
      </c>
      <c r="S116" s="402" t="str">
        <f t="shared" si="170"/>
        <v>Coût annuel estimé      VE3 - 2 plages</v>
      </c>
      <c r="T116" s="402" t="str">
        <f t="shared" si="170"/>
        <v>Coût annuel estimé      PAC air-rad-ECS + VE2 - 4 plages</v>
      </c>
      <c r="U116" s="402" t="str">
        <f t="shared" si="170"/>
        <v>Coût annuel estimé      PAC air-rad-ECS + VE2 - 2 plages</v>
      </c>
      <c r="V116" s="402" t="str">
        <f t="shared" si="170"/>
        <v>Coût annuel estimé      PAC air-rad-ECS + VE3 - 4 plages</v>
      </c>
      <c r="W116" s="402" t="str">
        <f t="shared" si="170"/>
        <v>Coût annuel estimé      PAC air-rad-ECS + VE3 - 2 plages</v>
      </c>
    </row>
    <row r="117" spans="1:23" x14ac:dyDescent="0.3">
      <c r="A117" s="214" t="s">
        <v>11</v>
      </c>
      <c r="B117" s="222"/>
      <c r="C117" s="9">
        <f t="shared" ref="C117:H117" si="171">SUM(C118:C120)</f>
        <v>0</v>
      </c>
      <c r="D117" s="9">
        <f t="shared" si="171"/>
        <v>0</v>
      </c>
      <c r="E117" s="9">
        <f t="shared" si="171"/>
        <v>0</v>
      </c>
      <c r="F117" s="9">
        <f t="shared" si="171"/>
        <v>0</v>
      </c>
      <c r="G117" s="9">
        <f t="shared" si="171"/>
        <v>0</v>
      </c>
      <c r="H117" s="9">
        <f t="shared" si="171"/>
        <v>0</v>
      </c>
      <c r="I117" s="9">
        <f t="shared" ref="I117:W117" si="172">SUM(I118:I120)</f>
        <v>0</v>
      </c>
      <c r="J117" s="9">
        <f t="shared" si="172"/>
        <v>0</v>
      </c>
      <c r="K117" s="9">
        <f t="shared" si="172"/>
        <v>0</v>
      </c>
      <c r="L117" s="9">
        <f t="shared" si="172"/>
        <v>0</v>
      </c>
      <c r="M117" s="9">
        <f t="shared" si="172"/>
        <v>0</v>
      </c>
      <c r="N117" s="9">
        <f t="shared" si="172"/>
        <v>0</v>
      </c>
      <c r="O117" s="9">
        <f t="shared" si="172"/>
        <v>0</v>
      </c>
      <c r="P117" s="9">
        <f t="shared" si="172"/>
        <v>0</v>
      </c>
      <c r="Q117" s="9">
        <f t="shared" si="172"/>
        <v>0</v>
      </c>
      <c r="R117" s="9">
        <f t="shared" si="172"/>
        <v>0</v>
      </c>
      <c r="S117" s="9">
        <f t="shared" si="172"/>
        <v>0</v>
      </c>
      <c r="T117" s="9">
        <f t="shared" si="172"/>
        <v>0</v>
      </c>
      <c r="U117" s="9">
        <f t="shared" si="172"/>
        <v>0</v>
      </c>
      <c r="V117" s="9">
        <f t="shared" si="172"/>
        <v>0</v>
      </c>
      <c r="W117" s="9">
        <f t="shared" si="172"/>
        <v>0</v>
      </c>
    </row>
    <row r="118" spans="1:23" x14ac:dyDescent="0.3">
      <c r="A118" s="59" t="s">
        <v>12</v>
      </c>
      <c r="B118" s="182"/>
      <c r="C118" s="182"/>
      <c r="D118" s="182"/>
      <c r="E118" s="182"/>
      <c r="F118" s="182"/>
      <c r="G118" s="182"/>
      <c r="H118" s="182"/>
      <c r="I118" s="182"/>
      <c r="J118" s="182"/>
      <c r="K118" s="182"/>
      <c r="L118" s="182"/>
      <c r="M118" s="182"/>
      <c r="N118" s="182"/>
      <c r="O118" s="182"/>
      <c r="P118" s="182"/>
      <c r="Q118" s="182"/>
      <c r="R118" s="182"/>
      <c r="S118" s="182"/>
      <c r="T118" s="182"/>
      <c r="U118" s="182"/>
      <c r="V118" s="182"/>
      <c r="W118" s="182"/>
    </row>
    <row r="119" spans="1:23" x14ac:dyDescent="0.3">
      <c r="A119" s="59" t="s">
        <v>14</v>
      </c>
      <c r="B119" s="219">
        <f>'TAB4.5.2'!$M$45</f>
        <v>0</v>
      </c>
      <c r="C119" s="9">
        <f>$B119*1</f>
        <v>0</v>
      </c>
      <c r="D119" s="9">
        <f t="shared" ref="D119:W119" si="173">$B119*1</f>
        <v>0</v>
      </c>
      <c r="E119" s="9">
        <f t="shared" si="173"/>
        <v>0</v>
      </c>
      <c r="F119" s="9">
        <f t="shared" si="173"/>
        <v>0</v>
      </c>
      <c r="G119" s="9">
        <f t="shared" si="173"/>
        <v>0</v>
      </c>
      <c r="H119" s="9">
        <f t="shared" si="173"/>
        <v>0</v>
      </c>
      <c r="I119" s="9">
        <f t="shared" si="173"/>
        <v>0</v>
      </c>
      <c r="J119" s="9">
        <f t="shared" si="173"/>
        <v>0</v>
      </c>
      <c r="K119" s="9">
        <f t="shared" si="173"/>
        <v>0</v>
      </c>
      <c r="L119" s="9">
        <f t="shared" si="173"/>
        <v>0</v>
      </c>
      <c r="M119" s="9">
        <f t="shared" si="173"/>
        <v>0</v>
      </c>
      <c r="N119" s="9">
        <f t="shared" si="173"/>
        <v>0</v>
      </c>
      <c r="O119" s="9">
        <f t="shared" si="173"/>
        <v>0</v>
      </c>
      <c r="P119" s="9">
        <f t="shared" si="173"/>
        <v>0</v>
      </c>
      <c r="Q119" s="9">
        <f t="shared" si="173"/>
        <v>0</v>
      </c>
      <c r="R119" s="9">
        <f t="shared" si="173"/>
        <v>0</v>
      </c>
      <c r="S119" s="9">
        <f t="shared" si="173"/>
        <v>0</v>
      </c>
      <c r="T119" s="9">
        <f t="shared" si="173"/>
        <v>0</v>
      </c>
      <c r="U119" s="9">
        <f t="shared" si="173"/>
        <v>0</v>
      </c>
      <c r="V119" s="9">
        <f t="shared" si="173"/>
        <v>0</v>
      </c>
      <c r="W119" s="9">
        <f t="shared" si="173"/>
        <v>0</v>
      </c>
    </row>
    <row r="120" spans="1:23" x14ac:dyDescent="0.3">
      <c r="A120" s="59" t="s">
        <v>92</v>
      </c>
      <c r="B120" s="222"/>
      <c r="C120" s="9">
        <f t="shared" ref="C120:H120" si="174">SUM(C125:C128)</f>
        <v>0</v>
      </c>
      <c r="D120" s="9">
        <f t="shared" si="174"/>
        <v>0</v>
      </c>
      <c r="E120" s="9">
        <f t="shared" si="174"/>
        <v>0</v>
      </c>
      <c r="F120" s="9">
        <f t="shared" si="174"/>
        <v>0</v>
      </c>
      <c r="G120" s="9">
        <f t="shared" si="174"/>
        <v>0</v>
      </c>
      <c r="H120" s="9">
        <f t="shared" si="174"/>
        <v>0</v>
      </c>
      <c r="I120" s="9">
        <f>SUM(I121:I128)</f>
        <v>0</v>
      </c>
      <c r="J120" s="9">
        <f t="shared" ref="J120:W120" si="175">SUM(J121:J128)</f>
        <v>0</v>
      </c>
      <c r="K120" s="9">
        <f t="shared" si="175"/>
        <v>0</v>
      </c>
      <c r="L120" s="9">
        <f t="shared" si="175"/>
        <v>0</v>
      </c>
      <c r="M120" s="9">
        <f t="shared" si="175"/>
        <v>0</v>
      </c>
      <c r="N120" s="9">
        <f t="shared" si="175"/>
        <v>0</v>
      </c>
      <c r="O120" s="9">
        <f t="shared" si="175"/>
        <v>0</v>
      </c>
      <c r="P120" s="9">
        <f t="shared" si="175"/>
        <v>0</v>
      </c>
      <c r="Q120" s="9">
        <f t="shared" si="175"/>
        <v>0</v>
      </c>
      <c r="R120" s="9">
        <f t="shared" si="175"/>
        <v>0</v>
      </c>
      <c r="S120" s="9">
        <f t="shared" si="175"/>
        <v>0</v>
      </c>
      <c r="T120" s="9">
        <f t="shared" si="175"/>
        <v>0</v>
      </c>
      <c r="U120" s="9">
        <f t="shared" si="175"/>
        <v>0</v>
      </c>
      <c r="V120" s="9">
        <f t="shared" si="175"/>
        <v>0</v>
      </c>
      <c r="W120" s="9">
        <f t="shared" si="175"/>
        <v>0</v>
      </c>
    </row>
    <row r="121" spans="1:23" x14ac:dyDescent="0.3">
      <c r="A121" s="60" t="s">
        <v>323</v>
      </c>
      <c r="B121" s="222">
        <f>'TAB4.5.2'!$M$47</f>
        <v>0</v>
      </c>
      <c r="C121" s="182"/>
      <c r="D121" s="182"/>
      <c r="E121" s="182"/>
      <c r="F121" s="182"/>
      <c r="G121" s="182"/>
      <c r="H121" s="182"/>
      <c r="I121" s="9">
        <f t="shared" ref="I121:W121" si="176">$B121*I$6</f>
        <v>0</v>
      </c>
      <c r="J121" s="9">
        <f t="shared" si="176"/>
        <v>0</v>
      </c>
      <c r="K121" s="9">
        <f t="shared" si="176"/>
        <v>0</v>
      </c>
      <c r="L121" s="9">
        <f t="shared" si="176"/>
        <v>0</v>
      </c>
      <c r="M121" s="9">
        <f t="shared" si="176"/>
        <v>0</v>
      </c>
      <c r="N121" s="9">
        <f t="shared" si="176"/>
        <v>0</v>
      </c>
      <c r="O121" s="9">
        <f t="shared" si="176"/>
        <v>0</v>
      </c>
      <c r="P121" s="9">
        <f t="shared" si="176"/>
        <v>0</v>
      </c>
      <c r="Q121" s="9">
        <f t="shared" si="176"/>
        <v>0</v>
      </c>
      <c r="R121" s="9">
        <f t="shared" si="176"/>
        <v>0</v>
      </c>
      <c r="S121" s="9">
        <f t="shared" si="176"/>
        <v>0</v>
      </c>
      <c r="T121" s="9">
        <f t="shared" si="176"/>
        <v>0</v>
      </c>
      <c r="U121" s="9">
        <f t="shared" si="176"/>
        <v>0</v>
      </c>
      <c r="V121" s="9">
        <f t="shared" si="176"/>
        <v>0</v>
      </c>
      <c r="W121" s="9">
        <f t="shared" si="176"/>
        <v>0</v>
      </c>
    </row>
    <row r="122" spans="1:23" x14ac:dyDescent="0.3">
      <c r="A122" s="60" t="s">
        <v>325</v>
      </c>
      <c r="B122" s="222">
        <f>'TAB4.5.2'!$M$48</f>
        <v>0</v>
      </c>
      <c r="C122" s="182"/>
      <c r="D122" s="182"/>
      <c r="E122" s="182"/>
      <c r="F122" s="182"/>
      <c r="G122" s="182"/>
      <c r="H122" s="182"/>
      <c r="I122" s="9">
        <f t="shared" ref="I122:W122" si="177">$B122*I$7</f>
        <v>0</v>
      </c>
      <c r="J122" s="9">
        <f t="shared" si="177"/>
        <v>0</v>
      </c>
      <c r="K122" s="9">
        <f t="shared" si="177"/>
        <v>0</v>
      </c>
      <c r="L122" s="9">
        <f t="shared" si="177"/>
        <v>0</v>
      </c>
      <c r="M122" s="9">
        <f t="shared" si="177"/>
        <v>0</v>
      </c>
      <c r="N122" s="9">
        <f t="shared" si="177"/>
        <v>0</v>
      </c>
      <c r="O122" s="9">
        <f t="shared" si="177"/>
        <v>0</v>
      </c>
      <c r="P122" s="9">
        <f t="shared" si="177"/>
        <v>0</v>
      </c>
      <c r="Q122" s="9">
        <f t="shared" si="177"/>
        <v>0</v>
      </c>
      <c r="R122" s="9">
        <f t="shared" si="177"/>
        <v>0</v>
      </c>
      <c r="S122" s="9">
        <f t="shared" si="177"/>
        <v>0</v>
      </c>
      <c r="T122" s="9">
        <f t="shared" si="177"/>
        <v>0</v>
      </c>
      <c r="U122" s="9">
        <f t="shared" si="177"/>
        <v>0</v>
      </c>
      <c r="V122" s="9">
        <f t="shared" si="177"/>
        <v>0</v>
      </c>
      <c r="W122" s="9">
        <f t="shared" si="177"/>
        <v>0</v>
      </c>
    </row>
    <row r="123" spans="1:23" x14ac:dyDescent="0.3">
      <c r="A123" s="60" t="s">
        <v>326</v>
      </c>
      <c r="B123" s="222">
        <f>'TAB4.5.2'!$M$49</f>
        <v>0</v>
      </c>
      <c r="C123" s="182"/>
      <c r="D123" s="182"/>
      <c r="E123" s="182"/>
      <c r="F123" s="182"/>
      <c r="G123" s="182"/>
      <c r="H123" s="182"/>
      <c r="I123" s="9">
        <f t="shared" ref="I123:W123" si="178">$B123*I$8</f>
        <v>0</v>
      </c>
      <c r="J123" s="9">
        <f t="shared" si="178"/>
        <v>0</v>
      </c>
      <c r="K123" s="9">
        <f t="shared" si="178"/>
        <v>0</v>
      </c>
      <c r="L123" s="9">
        <f t="shared" si="178"/>
        <v>0</v>
      </c>
      <c r="M123" s="9">
        <f t="shared" si="178"/>
        <v>0</v>
      </c>
      <c r="N123" s="9">
        <f t="shared" si="178"/>
        <v>0</v>
      </c>
      <c r="O123" s="9">
        <f t="shared" si="178"/>
        <v>0</v>
      </c>
      <c r="P123" s="9">
        <f t="shared" si="178"/>
        <v>0</v>
      </c>
      <c r="Q123" s="9">
        <f t="shared" si="178"/>
        <v>0</v>
      </c>
      <c r="R123" s="9">
        <f t="shared" si="178"/>
        <v>0</v>
      </c>
      <c r="S123" s="9">
        <f t="shared" si="178"/>
        <v>0</v>
      </c>
      <c r="T123" s="9">
        <f t="shared" si="178"/>
        <v>0</v>
      </c>
      <c r="U123" s="9">
        <f t="shared" si="178"/>
        <v>0</v>
      </c>
      <c r="V123" s="9">
        <f t="shared" si="178"/>
        <v>0</v>
      </c>
      <c r="W123" s="9">
        <f t="shared" si="178"/>
        <v>0</v>
      </c>
    </row>
    <row r="124" spans="1:23" x14ac:dyDescent="0.3">
      <c r="A124" s="60" t="s">
        <v>327</v>
      </c>
      <c r="B124" s="222">
        <f>'TAB4.5.2'!$M$50</f>
        <v>0</v>
      </c>
      <c r="C124" s="182"/>
      <c r="D124" s="182"/>
      <c r="E124" s="182"/>
      <c r="F124" s="182"/>
      <c r="G124" s="182"/>
      <c r="H124" s="182"/>
      <c r="I124" s="9">
        <f t="shared" ref="I124:W124" si="179">$B124*I$9</f>
        <v>0</v>
      </c>
      <c r="J124" s="9">
        <f t="shared" si="179"/>
        <v>0</v>
      </c>
      <c r="K124" s="9">
        <f t="shared" si="179"/>
        <v>0</v>
      </c>
      <c r="L124" s="9">
        <f t="shared" si="179"/>
        <v>0</v>
      </c>
      <c r="M124" s="9">
        <f t="shared" si="179"/>
        <v>0</v>
      </c>
      <c r="N124" s="9">
        <f t="shared" si="179"/>
        <v>0</v>
      </c>
      <c r="O124" s="9">
        <f t="shared" si="179"/>
        <v>0</v>
      </c>
      <c r="P124" s="9">
        <f t="shared" si="179"/>
        <v>0</v>
      </c>
      <c r="Q124" s="9">
        <f t="shared" si="179"/>
        <v>0</v>
      </c>
      <c r="R124" s="9">
        <f t="shared" si="179"/>
        <v>0</v>
      </c>
      <c r="S124" s="9">
        <f t="shared" si="179"/>
        <v>0</v>
      </c>
      <c r="T124" s="9">
        <f t="shared" si="179"/>
        <v>0</v>
      </c>
      <c r="U124" s="9">
        <f t="shared" si="179"/>
        <v>0</v>
      </c>
      <c r="V124" s="9">
        <f t="shared" si="179"/>
        <v>0</v>
      </c>
      <c r="W124" s="9">
        <f t="shared" si="179"/>
        <v>0</v>
      </c>
    </row>
    <row r="125" spans="1:23" x14ac:dyDescent="0.3">
      <c r="A125" s="60" t="s">
        <v>86</v>
      </c>
      <c r="B125" s="222">
        <f>'TAB4.5.2'!$M$51</f>
        <v>0</v>
      </c>
      <c r="C125" s="9">
        <f t="shared" ref="C125:W125" si="180">$B125*C$10</f>
        <v>0</v>
      </c>
      <c r="D125" s="9">
        <f t="shared" si="180"/>
        <v>0</v>
      </c>
      <c r="E125" s="9">
        <f t="shared" si="180"/>
        <v>0</v>
      </c>
      <c r="F125" s="9">
        <f t="shared" si="180"/>
        <v>0</v>
      </c>
      <c r="G125" s="9">
        <f t="shared" si="180"/>
        <v>0</v>
      </c>
      <c r="H125" s="9">
        <f t="shared" si="180"/>
        <v>0</v>
      </c>
      <c r="I125" s="9">
        <f t="shared" si="180"/>
        <v>0</v>
      </c>
      <c r="J125" s="9">
        <f t="shared" si="180"/>
        <v>0</v>
      </c>
      <c r="K125" s="9">
        <f t="shared" si="180"/>
        <v>0</v>
      </c>
      <c r="L125" s="9">
        <f t="shared" si="180"/>
        <v>0</v>
      </c>
      <c r="M125" s="9">
        <f t="shared" si="180"/>
        <v>0</v>
      </c>
      <c r="N125" s="9">
        <f t="shared" si="180"/>
        <v>0</v>
      </c>
      <c r="O125" s="9">
        <f t="shared" si="180"/>
        <v>0</v>
      </c>
      <c r="P125" s="9">
        <f t="shared" si="180"/>
        <v>0</v>
      </c>
      <c r="Q125" s="9">
        <f t="shared" si="180"/>
        <v>0</v>
      </c>
      <c r="R125" s="9">
        <f t="shared" si="180"/>
        <v>0</v>
      </c>
      <c r="S125" s="9">
        <f t="shared" si="180"/>
        <v>0</v>
      </c>
      <c r="T125" s="9">
        <f t="shared" si="180"/>
        <v>0</v>
      </c>
      <c r="U125" s="9">
        <f t="shared" si="180"/>
        <v>0</v>
      </c>
      <c r="V125" s="9">
        <f t="shared" si="180"/>
        <v>0</v>
      </c>
      <c r="W125" s="9">
        <f t="shared" si="180"/>
        <v>0</v>
      </c>
    </row>
    <row r="126" spans="1:23" x14ac:dyDescent="0.3">
      <c r="A126" s="60" t="s">
        <v>87</v>
      </c>
      <c r="B126" s="222">
        <f>'TAB4.5.2'!$M$52</f>
        <v>0</v>
      </c>
      <c r="C126" s="9">
        <f t="shared" ref="C126:W126" si="181">$B126*C$11</f>
        <v>0</v>
      </c>
      <c r="D126" s="9">
        <f t="shared" si="181"/>
        <v>0</v>
      </c>
      <c r="E126" s="9">
        <f t="shared" si="181"/>
        <v>0</v>
      </c>
      <c r="F126" s="9">
        <f t="shared" si="181"/>
        <v>0</v>
      </c>
      <c r="G126" s="9">
        <f t="shared" si="181"/>
        <v>0</v>
      </c>
      <c r="H126" s="9">
        <f t="shared" si="181"/>
        <v>0</v>
      </c>
      <c r="I126" s="9">
        <f t="shared" si="181"/>
        <v>0</v>
      </c>
      <c r="J126" s="9">
        <f t="shared" si="181"/>
        <v>0</v>
      </c>
      <c r="K126" s="9">
        <f t="shared" si="181"/>
        <v>0</v>
      </c>
      <c r="L126" s="9">
        <f t="shared" si="181"/>
        <v>0</v>
      </c>
      <c r="M126" s="9">
        <f t="shared" si="181"/>
        <v>0</v>
      </c>
      <c r="N126" s="9">
        <f t="shared" si="181"/>
        <v>0</v>
      </c>
      <c r="O126" s="9">
        <f t="shared" si="181"/>
        <v>0</v>
      </c>
      <c r="P126" s="9">
        <f t="shared" si="181"/>
        <v>0</v>
      </c>
      <c r="Q126" s="9">
        <f t="shared" si="181"/>
        <v>0</v>
      </c>
      <c r="R126" s="9">
        <f t="shared" si="181"/>
        <v>0</v>
      </c>
      <c r="S126" s="9">
        <f t="shared" si="181"/>
        <v>0</v>
      </c>
      <c r="T126" s="9">
        <f t="shared" si="181"/>
        <v>0</v>
      </c>
      <c r="U126" s="9">
        <f t="shared" si="181"/>
        <v>0</v>
      </c>
      <c r="V126" s="9">
        <f t="shared" si="181"/>
        <v>0</v>
      </c>
      <c r="W126" s="9">
        <f t="shared" si="181"/>
        <v>0</v>
      </c>
    </row>
    <row r="127" spans="1:23" x14ac:dyDescent="0.3">
      <c r="A127" s="60" t="s">
        <v>15</v>
      </c>
      <c r="B127" s="222">
        <f>'TAB4.5.2'!$M$53</f>
        <v>0</v>
      </c>
      <c r="C127" s="9">
        <f t="shared" ref="C127:W127" si="182">$B127*C$12</f>
        <v>0</v>
      </c>
      <c r="D127" s="9">
        <f t="shared" si="182"/>
        <v>0</v>
      </c>
      <c r="E127" s="9">
        <f t="shared" si="182"/>
        <v>0</v>
      </c>
      <c r="F127" s="9">
        <f t="shared" si="182"/>
        <v>0</v>
      </c>
      <c r="G127" s="9">
        <f t="shared" si="182"/>
        <v>0</v>
      </c>
      <c r="H127" s="9">
        <f t="shared" si="182"/>
        <v>0</v>
      </c>
      <c r="I127" s="9">
        <f t="shared" si="182"/>
        <v>0</v>
      </c>
      <c r="J127" s="9">
        <f t="shared" si="182"/>
        <v>0</v>
      </c>
      <c r="K127" s="9">
        <f t="shared" si="182"/>
        <v>0</v>
      </c>
      <c r="L127" s="9">
        <f t="shared" si="182"/>
        <v>0</v>
      </c>
      <c r="M127" s="9">
        <f t="shared" si="182"/>
        <v>0</v>
      </c>
      <c r="N127" s="9">
        <f t="shared" si="182"/>
        <v>0</v>
      </c>
      <c r="O127" s="9">
        <f t="shared" si="182"/>
        <v>0</v>
      </c>
      <c r="P127" s="9">
        <f t="shared" si="182"/>
        <v>0</v>
      </c>
      <c r="Q127" s="9">
        <f t="shared" si="182"/>
        <v>0</v>
      </c>
      <c r="R127" s="9">
        <f t="shared" si="182"/>
        <v>0</v>
      </c>
      <c r="S127" s="9">
        <f t="shared" si="182"/>
        <v>0</v>
      </c>
      <c r="T127" s="9">
        <f t="shared" si="182"/>
        <v>0</v>
      </c>
      <c r="U127" s="9">
        <f t="shared" si="182"/>
        <v>0</v>
      </c>
      <c r="V127" s="9">
        <f t="shared" si="182"/>
        <v>0</v>
      </c>
      <c r="W127" s="9">
        <f t="shared" si="182"/>
        <v>0</v>
      </c>
    </row>
    <row r="128" spans="1:23" x14ac:dyDescent="0.3">
      <c r="A128" s="60" t="s">
        <v>88</v>
      </c>
      <c r="B128" s="222">
        <f>'TAB4.5.2'!$M$54</f>
        <v>0</v>
      </c>
      <c r="C128" s="9">
        <f t="shared" ref="C128:W128" si="183">$B128*C$13</f>
        <v>0</v>
      </c>
      <c r="D128" s="9">
        <f t="shared" si="183"/>
        <v>0</v>
      </c>
      <c r="E128" s="9">
        <f t="shared" si="183"/>
        <v>0</v>
      </c>
      <c r="F128" s="9">
        <f t="shared" si="183"/>
        <v>0</v>
      </c>
      <c r="G128" s="9">
        <f t="shared" si="183"/>
        <v>0</v>
      </c>
      <c r="H128" s="9">
        <f t="shared" si="183"/>
        <v>0</v>
      </c>
      <c r="I128" s="9">
        <f t="shared" si="183"/>
        <v>0</v>
      </c>
      <c r="J128" s="9">
        <f t="shared" si="183"/>
        <v>0</v>
      </c>
      <c r="K128" s="9">
        <f t="shared" si="183"/>
        <v>0</v>
      </c>
      <c r="L128" s="9">
        <f t="shared" si="183"/>
        <v>0</v>
      </c>
      <c r="M128" s="9">
        <f t="shared" si="183"/>
        <v>0</v>
      </c>
      <c r="N128" s="9">
        <f t="shared" si="183"/>
        <v>0</v>
      </c>
      <c r="O128" s="9">
        <f t="shared" si="183"/>
        <v>0</v>
      </c>
      <c r="P128" s="9">
        <f t="shared" si="183"/>
        <v>0</v>
      </c>
      <c r="Q128" s="9">
        <f t="shared" si="183"/>
        <v>0</v>
      </c>
      <c r="R128" s="9">
        <f t="shared" si="183"/>
        <v>0</v>
      </c>
      <c r="S128" s="9">
        <f t="shared" si="183"/>
        <v>0</v>
      </c>
      <c r="T128" s="9">
        <f t="shared" si="183"/>
        <v>0</v>
      </c>
      <c r="U128" s="9">
        <f t="shared" si="183"/>
        <v>0</v>
      </c>
      <c r="V128" s="9">
        <f t="shared" si="183"/>
        <v>0</v>
      </c>
      <c r="W128" s="9">
        <f t="shared" si="183"/>
        <v>0</v>
      </c>
    </row>
    <row r="129" spans="1:23" x14ac:dyDescent="0.3">
      <c r="A129" s="214" t="s">
        <v>539</v>
      </c>
      <c r="B129" s="222">
        <f>'TAB4.5.2'!$M$55</f>
        <v>0</v>
      </c>
      <c r="C129" s="9">
        <f t="shared" ref="C129:W129" si="184">$B129*C$14</f>
        <v>0</v>
      </c>
      <c r="D129" s="9">
        <f t="shared" si="184"/>
        <v>0</v>
      </c>
      <c r="E129" s="9">
        <f t="shared" si="184"/>
        <v>0</v>
      </c>
      <c r="F129" s="9">
        <f t="shared" si="184"/>
        <v>0</v>
      </c>
      <c r="G129" s="9">
        <f t="shared" si="184"/>
        <v>0</v>
      </c>
      <c r="H129" s="9">
        <f t="shared" si="184"/>
        <v>0</v>
      </c>
      <c r="I129" s="9">
        <f t="shared" si="184"/>
        <v>0</v>
      </c>
      <c r="J129" s="9">
        <f t="shared" si="184"/>
        <v>0</v>
      </c>
      <c r="K129" s="9">
        <f t="shared" si="184"/>
        <v>0</v>
      </c>
      <c r="L129" s="9">
        <f t="shared" si="184"/>
        <v>0</v>
      </c>
      <c r="M129" s="9">
        <f t="shared" si="184"/>
        <v>0</v>
      </c>
      <c r="N129" s="9">
        <f t="shared" si="184"/>
        <v>0</v>
      </c>
      <c r="O129" s="9">
        <f t="shared" si="184"/>
        <v>0</v>
      </c>
      <c r="P129" s="9">
        <f t="shared" si="184"/>
        <v>0</v>
      </c>
      <c r="Q129" s="9">
        <f t="shared" si="184"/>
        <v>0</v>
      </c>
      <c r="R129" s="9">
        <f t="shared" si="184"/>
        <v>0</v>
      </c>
      <c r="S129" s="9">
        <f t="shared" si="184"/>
        <v>0</v>
      </c>
      <c r="T129" s="9">
        <f t="shared" si="184"/>
        <v>0</v>
      </c>
      <c r="U129" s="9">
        <f t="shared" si="184"/>
        <v>0</v>
      </c>
      <c r="V129" s="9">
        <f t="shared" si="184"/>
        <v>0</v>
      </c>
      <c r="W129" s="9">
        <f t="shared" si="184"/>
        <v>0</v>
      </c>
    </row>
    <row r="130" spans="1:23" x14ac:dyDescent="0.3">
      <c r="A130" s="214" t="s">
        <v>89</v>
      </c>
      <c r="B130" s="222"/>
      <c r="C130" s="9">
        <f>SUM(C131:C133)</f>
        <v>0</v>
      </c>
      <c r="D130" s="9">
        <f t="shared" ref="D130" si="185">SUM(D131:D133)</f>
        <v>0</v>
      </c>
      <c r="E130" s="9">
        <f t="shared" ref="E130" si="186">SUM(E131:E133)</f>
        <v>0</v>
      </c>
      <c r="F130" s="9">
        <f t="shared" ref="F130" si="187">SUM(F131:F133)</f>
        <v>0</v>
      </c>
      <c r="G130" s="9">
        <f t="shared" ref="G130" si="188">SUM(G131:G133)</f>
        <v>0</v>
      </c>
      <c r="H130" s="9">
        <f t="shared" ref="H130:I130" si="189">SUM(H131:H133)</f>
        <v>0</v>
      </c>
      <c r="I130" s="9">
        <f t="shared" si="189"/>
        <v>0</v>
      </c>
      <c r="J130" s="9">
        <f t="shared" ref="J130:W130" si="190">SUM(J131:J133)</f>
        <v>0</v>
      </c>
      <c r="K130" s="9">
        <f t="shared" si="190"/>
        <v>0</v>
      </c>
      <c r="L130" s="9">
        <f t="shared" si="190"/>
        <v>0</v>
      </c>
      <c r="M130" s="9">
        <f t="shared" si="190"/>
        <v>0</v>
      </c>
      <c r="N130" s="9">
        <f t="shared" si="190"/>
        <v>0</v>
      </c>
      <c r="O130" s="9">
        <f t="shared" si="190"/>
        <v>0</v>
      </c>
      <c r="P130" s="9">
        <f t="shared" si="190"/>
        <v>0</v>
      </c>
      <c r="Q130" s="9">
        <f t="shared" si="190"/>
        <v>0</v>
      </c>
      <c r="R130" s="9">
        <f t="shared" si="190"/>
        <v>0</v>
      </c>
      <c r="S130" s="9">
        <f t="shared" si="190"/>
        <v>0</v>
      </c>
      <c r="T130" s="9">
        <f t="shared" si="190"/>
        <v>0</v>
      </c>
      <c r="U130" s="9">
        <f t="shared" si="190"/>
        <v>0</v>
      </c>
      <c r="V130" s="9">
        <f t="shared" si="190"/>
        <v>0</v>
      </c>
      <c r="W130" s="9">
        <f t="shared" si="190"/>
        <v>0</v>
      </c>
    </row>
    <row r="131" spans="1:23" x14ac:dyDescent="0.3">
      <c r="A131" s="59" t="s">
        <v>4</v>
      </c>
      <c r="B131" s="222">
        <f>'TAB4.5.2'!$M$57</f>
        <v>0</v>
      </c>
      <c r="C131" s="9">
        <f t="shared" ref="C131:L134" si="191">$B131*C$14</f>
        <v>0</v>
      </c>
      <c r="D131" s="9">
        <f t="shared" si="191"/>
        <v>0</v>
      </c>
      <c r="E131" s="9">
        <f t="shared" si="191"/>
        <v>0</v>
      </c>
      <c r="F131" s="9">
        <f t="shared" si="191"/>
        <v>0</v>
      </c>
      <c r="G131" s="9">
        <f t="shared" si="191"/>
        <v>0</v>
      </c>
      <c r="H131" s="9">
        <f t="shared" si="191"/>
        <v>0</v>
      </c>
      <c r="I131" s="9">
        <f t="shared" si="191"/>
        <v>0</v>
      </c>
      <c r="J131" s="9">
        <f t="shared" si="191"/>
        <v>0</v>
      </c>
      <c r="K131" s="9">
        <f t="shared" si="191"/>
        <v>0</v>
      </c>
      <c r="L131" s="9">
        <f t="shared" si="191"/>
        <v>0</v>
      </c>
      <c r="M131" s="9">
        <f t="shared" ref="M131:W134" si="192">$B131*M$14</f>
        <v>0</v>
      </c>
      <c r="N131" s="9">
        <f t="shared" si="192"/>
        <v>0</v>
      </c>
      <c r="O131" s="9">
        <f t="shared" si="192"/>
        <v>0</v>
      </c>
      <c r="P131" s="9">
        <f t="shared" si="192"/>
        <v>0</v>
      </c>
      <c r="Q131" s="9">
        <f t="shared" si="192"/>
        <v>0</v>
      </c>
      <c r="R131" s="9">
        <f t="shared" si="192"/>
        <v>0</v>
      </c>
      <c r="S131" s="9">
        <f t="shared" si="192"/>
        <v>0</v>
      </c>
      <c r="T131" s="9">
        <f t="shared" si="192"/>
        <v>0</v>
      </c>
      <c r="U131" s="9">
        <f t="shared" si="192"/>
        <v>0</v>
      </c>
      <c r="V131" s="9">
        <f t="shared" si="192"/>
        <v>0</v>
      </c>
      <c r="W131" s="9">
        <f t="shared" si="192"/>
        <v>0</v>
      </c>
    </row>
    <row r="132" spans="1:23" x14ac:dyDescent="0.3">
      <c r="A132" s="59" t="s">
        <v>104</v>
      </c>
      <c r="B132" s="222">
        <f>'TAB4.5.2'!$M$58</f>
        <v>0</v>
      </c>
      <c r="C132" s="9">
        <f t="shared" si="191"/>
        <v>0</v>
      </c>
      <c r="D132" s="9">
        <f t="shared" si="191"/>
        <v>0</v>
      </c>
      <c r="E132" s="9">
        <f t="shared" si="191"/>
        <v>0</v>
      </c>
      <c r="F132" s="9">
        <f t="shared" si="191"/>
        <v>0</v>
      </c>
      <c r="G132" s="9">
        <f t="shared" si="191"/>
        <v>0</v>
      </c>
      <c r="H132" s="9">
        <f t="shared" si="191"/>
        <v>0</v>
      </c>
      <c r="I132" s="9">
        <f t="shared" si="191"/>
        <v>0</v>
      </c>
      <c r="J132" s="9">
        <f t="shared" si="191"/>
        <v>0</v>
      </c>
      <c r="K132" s="9">
        <f t="shared" si="191"/>
        <v>0</v>
      </c>
      <c r="L132" s="9">
        <f t="shared" si="191"/>
        <v>0</v>
      </c>
      <c r="M132" s="9">
        <f t="shared" si="192"/>
        <v>0</v>
      </c>
      <c r="N132" s="9">
        <f t="shared" si="192"/>
        <v>0</v>
      </c>
      <c r="O132" s="9">
        <f t="shared" si="192"/>
        <v>0</v>
      </c>
      <c r="P132" s="9">
        <f t="shared" si="192"/>
        <v>0</v>
      </c>
      <c r="Q132" s="9">
        <f t="shared" si="192"/>
        <v>0</v>
      </c>
      <c r="R132" s="9">
        <f t="shared" si="192"/>
        <v>0</v>
      </c>
      <c r="S132" s="9">
        <f t="shared" si="192"/>
        <v>0</v>
      </c>
      <c r="T132" s="9">
        <f t="shared" si="192"/>
        <v>0</v>
      </c>
      <c r="U132" s="9">
        <f t="shared" si="192"/>
        <v>0</v>
      </c>
      <c r="V132" s="9">
        <f t="shared" si="192"/>
        <v>0</v>
      </c>
      <c r="W132" s="9">
        <f t="shared" si="192"/>
        <v>0</v>
      </c>
    </row>
    <row r="133" spans="1:23" x14ac:dyDescent="0.3">
      <c r="A133" s="59" t="s">
        <v>106</v>
      </c>
      <c r="B133" s="222">
        <f>'TAB4.5.2'!$M$59</f>
        <v>0</v>
      </c>
      <c r="C133" s="9">
        <f t="shared" si="191"/>
        <v>0</v>
      </c>
      <c r="D133" s="9">
        <f t="shared" si="191"/>
        <v>0</v>
      </c>
      <c r="E133" s="9">
        <f t="shared" si="191"/>
        <v>0</v>
      </c>
      <c r="F133" s="9">
        <f t="shared" si="191"/>
        <v>0</v>
      </c>
      <c r="G133" s="9">
        <f t="shared" si="191"/>
        <v>0</v>
      </c>
      <c r="H133" s="9">
        <f t="shared" si="191"/>
        <v>0</v>
      </c>
      <c r="I133" s="9">
        <f t="shared" si="191"/>
        <v>0</v>
      </c>
      <c r="J133" s="9">
        <f t="shared" si="191"/>
        <v>0</v>
      </c>
      <c r="K133" s="9">
        <f t="shared" si="191"/>
        <v>0</v>
      </c>
      <c r="L133" s="9">
        <f t="shared" si="191"/>
        <v>0</v>
      </c>
      <c r="M133" s="9">
        <f t="shared" si="192"/>
        <v>0</v>
      </c>
      <c r="N133" s="9">
        <f t="shared" si="192"/>
        <v>0</v>
      </c>
      <c r="O133" s="9">
        <f t="shared" si="192"/>
        <v>0</v>
      </c>
      <c r="P133" s="9">
        <f t="shared" si="192"/>
        <v>0</v>
      </c>
      <c r="Q133" s="9">
        <f t="shared" si="192"/>
        <v>0</v>
      </c>
      <c r="R133" s="9">
        <f t="shared" si="192"/>
        <v>0</v>
      </c>
      <c r="S133" s="9">
        <f t="shared" si="192"/>
        <v>0</v>
      </c>
      <c r="T133" s="9">
        <f t="shared" si="192"/>
        <v>0</v>
      </c>
      <c r="U133" s="9">
        <f t="shared" si="192"/>
        <v>0</v>
      </c>
      <c r="V133" s="9">
        <f t="shared" si="192"/>
        <v>0</v>
      </c>
      <c r="W133" s="9">
        <f t="shared" si="192"/>
        <v>0</v>
      </c>
    </row>
    <row r="134" spans="1:23" x14ac:dyDescent="0.3">
      <c r="A134" s="214" t="s">
        <v>90</v>
      </c>
      <c r="B134" s="222">
        <f>'TAB4.5.2'!$M$60</f>
        <v>0</v>
      </c>
      <c r="C134" s="9">
        <f t="shared" si="191"/>
        <v>0</v>
      </c>
      <c r="D134" s="9">
        <f t="shared" si="191"/>
        <v>0</v>
      </c>
      <c r="E134" s="9">
        <f t="shared" si="191"/>
        <v>0</v>
      </c>
      <c r="F134" s="9">
        <f t="shared" si="191"/>
        <v>0</v>
      </c>
      <c r="G134" s="9">
        <f t="shared" si="191"/>
        <v>0</v>
      </c>
      <c r="H134" s="9">
        <f t="shared" si="191"/>
        <v>0</v>
      </c>
      <c r="I134" s="9">
        <f t="shared" si="191"/>
        <v>0</v>
      </c>
      <c r="J134" s="9">
        <f t="shared" si="191"/>
        <v>0</v>
      </c>
      <c r="K134" s="9">
        <f t="shared" si="191"/>
        <v>0</v>
      </c>
      <c r="L134" s="9">
        <f t="shared" si="191"/>
        <v>0</v>
      </c>
      <c r="M134" s="9">
        <f t="shared" si="192"/>
        <v>0</v>
      </c>
      <c r="N134" s="9">
        <f t="shared" si="192"/>
        <v>0</v>
      </c>
      <c r="O134" s="9">
        <f t="shared" si="192"/>
        <v>0</v>
      </c>
      <c r="P134" s="9">
        <f t="shared" si="192"/>
        <v>0</v>
      </c>
      <c r="Q134" s="9">
        <f t="shared" si="192"/>
        <v>0</v>
      </c>
      <c r="R134" s="9">
        <f t="shared" si="192"/>
        <v>0</v>
      </c>
      <c r="S134" s="9">
        <f t="shared" si="192"/>
        <v>0</v>
      </c>
      <c r="T134" s="9">
        <f t="shared" si="192"/>
        <v>0</v>
      </c>
      <c r="U134" s="9">
        <f t="shared" si="192"/>
        <v>0</v>
      </c>
      <c r="V134" s="9">
        <f t="shared" si="192"/>
        <v>0</v>
      </c>
      <c r="W134" s="9">
        <f t="shared" si="192"/>
        <v>0</v>
      </c>
    </row>
    <row r="135" spans="1:23" x14ac:dyDescent="0.3">
      <c r="A135" s="212" t="s">
        <v>19</v>
      </c>
      <c r="B135" s="15"/>
      <c r="C135" s="188">
        <f>SUM(C117,C129:C130,C134)</f>
        <v>0</v>
      </c>
      <c r="D135" s="188">
        <f t="shared" ref="D135:H135" si="193">SUM(D117,D129:D130,D134)</f>
        <v>0</v>
      </c>
      <c r="E135" s="188">
        <f t="shared" si="193"/>
        <v>0</v>
      </c>
      <c r="F135" s="188">
        <f t="shared" si="193"/>
        <v>0</v>
      </c>
      <c r="G135" s="188">
        <f t="shared" si="193"/>
        <v>0</v>
      </c>
      <c r="H135" s="188">
        <f t="shared" si="193"/>
        <v>0</v>
      </c>
      <c r="I135" s="188">
        <f t="shared" ref="I135:W135" si="194">SUM(I117,I129:I130,I134)</f>
        <v>0</v>
      </c>
      <c r="J135" s="188">
        <f t="shared" si="194"/>
        <v>0</v>
      </c>
      <c r="K135" s="188">
        <f t="shared" si="194"/>
        <v>0</v>
      </c>
      <c r="L135" s="188">
        <f t="shared" si="194"/>
        <v>0</v>
      </c>
      <c r="M135" s="188">
        <f t="shared" si="194"/>
        <v>0</v>
      </c>
      <c r="N135" s="188">
        <f t="shared" si="194"/>
        <v>0</v>
      </c>
      <c r="O135" s="188">
        <f t="shared" si="194"/>
        <v>0</v>
      </c>
      <c r="P135" s="188">
        <f t="shared" si="194"/>
        <v>0</v>
      </c>
      <c r="Q135" s="188">
        <f t="shared" si="194"/>
        <v>0</v>
      </c>
      <c r="R135" s="188">
        <f t="shared" si="194"/>
        <v>0</v>
      </c>
      <c r="S135" s="188">
        <f t="shared" si="194"/>
        <v>0</v>
      </c>
      <c r="T135" s="188">
        <f t="shared" si="194"/>
        <v>0</v>
      </c>
      <c r="U135" s="188">
        <f t="shared" si="194"/>
        <v>0</v>
      </c>
      <c r="V135" s="188">
        <f t="shared" si="194"/>
        <v>0</v>
      </c>
      <c r="W135" s="188">
        <f t="shared" si="194"/>
        <v>0</v>
      </c>
    </row>
    <row r="136" spans="1:23" x14ac:dyDescent="0.3">
      <c r="A136" s="25" t="s">
        <v>366</v>
      </c>
      <c r="B136" s="7"/>
      <c r="C136" s="219">
        <f>C111</f>
        <v>0</v>
      </c>
      <c r="D136" s="219">
        <f t="shared" ref="D136:H136" si="195">D111</f>
        <v>0</v>
      </c>
      <c r="E136" s="219">
        <f t="shared" si="195"/>
        <v>0</v>
      </c>
      <c r="F136" s="219">
        <f t="shared" si="195"/>
        <v>0</v>
      </c>
      <c r="G136" s="219">
        <f t="shared" si="195"/>
        <v>0</v>
      </c>
      <c r="H136" s="219">
        <f t="shared" si="195"/>
        <v>0</v>
      </c>
      <c r="I136" s="219">
        <f t="shared" ref="I136:W136" si="196">I111</f>
        <v>0</v>
      </c>
      <c r="J136" s="219">
        <f t="shared" si="196"/>
        <v>0</v>
      </c>
      <c r="K136" s="219">
        <f t="shared" si="196"/>
        <v>0</v>
      </c>
      <c r="L136" s="219">
        <f t="shared" si="196"/>
        <v>0</v>
      </c>
      <c r="M136" s="219">
        <f t="shared" si="196"/>
        <v>0</v>
      </c>
      <c r="N136" s="219">
        <f t="shared" si="196"/>
        <v>0</v>
      </c>
      <c r="O136" s="219">
        <f t="shared" si="196"/>
        <v>0</v>
      </c>
      <c r="P136" s="219">
        <f t="shared" si="196"/>
        <v>0</v>
      </c>
      <c r="Q136" s="219">
        <f t="shared" si="196"/>
        <v>0</v>
      </c>
      <c r="R136" s="219">
        <f t="shared" si="196"/>
        <v>0</v>
      </c>
      <c r="S136" s="219">
        <f t="shared" si="196"/>
        <v>0</v>
      </c>
      <c r="T136" s="219">
        <f t="shared" si="196"/>
        <v>0</v>
      </c>
      <c r="U136" s="219">
        <f t="shared" si="196"/>
        <v>0</v>
      </c>
      <c r="V136" s="219">
        <f t="shared" si="196"/>
        <v>0</v>
      </c>
      <c r="W136" s="219">
        <f t="shared" si="196"/>
        <v>0</v>
      </c>
    </row>
    <row r="137" spans="1:23" x14ac:dyDescent="0.3">
      <c r="A137" s="190" t="s">
        <v>367</v>
      </c>
      <c r="B137" s="191"/>
      <c r="C137" s="192">
        <f>C135-C136</f>
        <v>0</v>
      </c>
      <c r="D137" s="192">
        <f t="shared" ref="D137:I137" si="197">D135-D136</f>
        <v>0</v>
      </c>
      <c r="E137" s="192">
        <f t="shared" si="197"/>
        <v>0</v>
      </c>
      <c r="F137" s="192">
        <f t="shared" si="197"/>
        <v>0</v>
      </c>
      <c r="G137" s="192">
        <f t="shared" si="197"/>
        <v>0</v>
      </c>
      <c r="H137" s="192">
        <f t="shared" si="197"/>
        <v>0</v>
      </c>
      <c r="I137" s="192">
        <f t="shared" si="197"/>
        <v>0</v>
      </c>
      <c r="J137" s="192">
        <f t="shared" ref="J137" si="198">J135-J136</f>
        <v>0</v>
      </c>
      <c r="K137" s="192">
        <f t="shared" ref="K137" si="199">K135-K136</f>
        <v>0</v>
      </c>
      <c r="L137" s="192">
        <f t="shared" ref="L137" si="200">L135-L136</f>
        <v>0</v>
      </c>
      <c r="M137" s="192">
        <f t="shared" ref="M137" si="201">M135-M136</f>
        <v>0</v>
      </c>
      <c r="N137" s="192">
        <f t="shared" ref="N137" si="202">N135-N136</f>
        <v>0</v>
      </c>
      <c r="O137" s="192">
        <f t="shared" ref="O137" si="203">O135-O136</f>
        <v>0</v>
      </c>
      <c r="P137" s="192">
        <f t="shared" ref="P137" si="204">P135-P136</f>
        <v>0</v>
      </c>
      <c r="Q137" s="192">
        <f t="shared" ref="Q137" si="205">Q135-Q136</f>
        <v>0</v>
      </c>
      <c r="R137" s="192">
        <f t="shared" ref="R137" si="206">R135-R136</f>
        <v>0</v>
      </c>
      <c r="S137" s="192">
        <f t="shared" ref="S137" si="207">S135-S136</f>
        <v>0</v>
      </c>
      <c r="T137" s="192">
        <f t="shared" ref="T137" si="208">T135-T136</f>
        <v>0</v>
      </c>
      <c r="U137" s="192">
        <f t="shared" ref="U137" si="209">U135-U136</f>
        <v>0</v>
      </c>
      <c r="V137" s="192">
        <f t="shared" ref="V137" si="210">V135-V136</f>
        <v>0</v>
      </c>
      <c r="W137" s="192">
        <f t="shared" ref="W137" si="211">W135-W136</f>
        <v>0</v>
      </c>
    </row>
    <row r="138" spans="1:23" ht="15.75" thickBot="1" x14ac:dyDescent="0.35">
      <c r="A138" s="141" t="s">
        <v>368</v>
      </c>
      <c r="B138" s="142"/>
      <c r="C138" s="193" t="str">
        <f>IFERROR((C137/C136)," ")</f>
        <v xml:space="preserve"> </v>
      </c>
      <c r="D138" s="193" t="str">
        <f t="shared" ref="D138:H138" si="212">IFERROR((D137/D136)," ")</f>
        <v xml:space="preserve"> </v>
      </c>
      <c r="E138" s="193" t="str">
        <f t="shared" si="212"/>
        <v xml:space="preserve"> </v>
      </c>
      <c r="F138" s="193" t="str">
        <f t="shared" si="212"/>
        <v xml:space="preserve"> </v>
      </c>
      <c r="G138" s="193" t="str">
        <f t="shared" si="212"/>
        <v xml:space="preserve"> </v>
      </c>
      <c r="H138" s="193" t="str">
        <f t="shared" si="212"/>
        <v xml:space="preserve"> </v>
      </c>
      <c r="I138" s="193" t="str">
        <f t="shared" ref="I138:W138" si="213">IFERROR((I137/I136)," ")</f>
        <v xml:space="preserve"> </v>
      </c>
      <c r="J138" s="193" t="str">
        <f t="shared" si="213"/>
        <v xml:space="preserve"> </v>
      </c>
      <c r="K138" s="193" t="str">
        <f t="shared" si="213"/>
        <v xml:space="preserve"> </v>
      </c>
      <c r="L138" s="193" t="str">
        <f t="shared" si="213"/>
        <v xml:space="preserve"> </v>
      </c>
      <c r="M138" s="193" t="str">
        <f t="shared" si="213"/>
        <v xml:space="preserve"> </v>
      </c>
      <c r="N138" s="193" t="str">
        <f t="shared" si="213"/>
        <v xml:space="preserve"> </v>
      </c>
      <c r="O138" s="193" t="str">
        <f t="shared" si="213"/>
        <v xml:space="preserve"> </v>
      </c>
      <c r="P138" s="193" t="str">
        <f t="shared" si="213"/>
        <v xml:space="preserve"> </v>
      </c>
      <c r="Q138" s="193" t="str">
        <f t="shared" si="213"/>
        <v xml:space="preserve"> </v>
      </c>
      <c r="R138" s="193" t="str">
        <f t="shared" si="213"/>
        <v xml:space="preserve"> </v>
      </c>
      <c r="S138" s="193" t="str">
        <f t="shared" si="213"/>
        <v xml:space="preserve"> </v>
      </c>
      <c r="T138" s="193" t="str">
        <f t="shared" si="213"/>
        <v xml:space="preserve"> </v>
      </c>
      <c r="U138" s="193" t="str">
        <f t="shared" si="213"/>
        <v xml:space="preserve"> </v>
      </c>
      <c r="V138" s="193" t="str">
        <f t="shared" si="213"/>
        <v xml:space="preserve"> </v>
      </c>
      <c r="W138" s="193" t="str">
        <f t="shared" si="213"/>
        <v xml:space="preserve"> </v>
      </c>
    </row>
    <row r="139" spans="1:23" ht="15.75" thickTop="1" x14ac:dyDescent="0.3"/>
  </sheetData>
  <mergeCells count="6">
    <mergeCell ref="A91:W91"/>
    <mergeCell ref="A115:W115"/>
    <mergeCell ref="A5:B5"/>
    <mergeCell ref="A18:W18"/>
    <mergeCell ref="A42:W42"/>
    <mergeCell ref="A66:W66"/>
  </mergeCells>
  <conditionalFormatting sqref="C39:W39">
    <cfRule type="containsText" dxfId="11" priority="35" operator="containsText" text="ntitulé">
      <formula>NOT(ISERROR(SEARCH("ntitulé",C39)))</formula>
    </cfRule>
    <cfRule type="containsBlanks" dxfId="10" priority="36">
      <formula>LEN(TRIM(C39))=0</formula>
    </cfRule>
  </conditionalFormatting>
  <conditionalFormatting sqref="C63:W63">
    <cfRule type="containsText" dxfId="9" priority="33" operator="containsText" text="ntitulé">
      <formula>NOT(ISERROR(SEARCH("ntitulé",C63)))</formula>
    </cfRule>
    <cfRule type="containsBlanks" dxfId="8" priority="34">
      <formula>LEN(TRIM(C63))=0</formula>
    </cfRule>
  </conditionalFormatting>
  <conditionalFormatting sqref="C87:W87">
    <cfRule type="containsText" dxfId="7" priority="17" operator="containsText" text="ntitulé">
      <formula>NOT(ISERROR(SEARCH("ntitulé",C87)))</formula>
    </cfRule>
    <cfRule type="containsBlanks" dxfId="6" priority="18">
      <formula>LEN(TRIM(C87))=0</formula>
    </cfRule>
  </conditionalFormatting>
  <conditionalFormatting sqref="C112:W112">
    <cfRule type="containsText" dxfId="5" priority="11" operator="containsText" text="ntitulé">
      <formula>NOT(ISERROR(SEARCH("ntitulé",C112)))</formula>
    </cfRule>
    <cfRule type="containsBlanks" dxfId="4" priority="12">
      <formula>LEN(TRIM(C112))=0</formula>
    </cfRule>
  </conditionalFormatting>
  <conditionalFormatting sqref="C136:W136">
    <cfRule type="containsText" dxfId="3" priority="5" operator="containsText" text="ntitulé">
      <formula>NOT(ISERROR(SEARCH("ntitulé",C136)))</formula>
    </cfRule>
    <cfRule type="containsBlanks" dxfId="2" priority="6">
      <formula>LEN(TRIM(C136))=0</formula>
    </cfRule>
  </conditionalFormatting>
  <pageMargins left="0.7" right="0.7" top="0.75" bottom="0.75" header="0.3" footer="0.3"/>
  <pageSetup paperSize="9" scale="85" orientation="landscape" verticalDpi="300" r:id="rId1"/>
  <rowBreaks count="4" manualBreakCount="4">
    <brk id="41" max="7" man="1"/>
    <brk id="65" max="7" man="1"/>
    <brk id="89" max="7" man="1"/>
    <brk id="114" max="7"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FD585-655F-40D7-BDF1-8FE05C5E14E8}">
  <sheetPr>
    <tabColor theme="0" tint="-4.9989318521683403E-2"/>
  </sheetPr>
  <dimension ref="A3:P115"/>
  <sheetViews>
    <sheetView showGridLines="0" zoomScaleNormal="100" workbookViewId="0">
      <selection activeCell="A3" sqref="A3"/>
    </sheetView>
  </sheetViews>
  <sheetFormatPr baseColWidth="10" defaultColWidth="8.85546875" defaultRowHeight="15" x14ac:dyDescent="0.3"/>
  <cols>
    <col min="1" max="1" width="49.5703125" style="1" bestFit="1" customWidth="1"/>
    <col min="2" max="2" width="15.85546875" style="1" customWidth="1"/>
    <col min="3" max="5" width="16.7109375" style="1" customWidth="1"/>
    <col min="6" max="6" width="20.28515625" style="1" customWidth="1"/>
    <col min="7" max="7" width="16.7109375" style="1" customWidth="1"/>
    <col min="8" max="8" width="20.140625" style="1" customWidth="1"/>
    <col min="9" max="9" width="16.7109375" style="1" customWidth="1"/>
    <col min="10" max="10" width="20.7109375" style="1" customWidth="1"/>
    <col min="11" max="14" width="25.7109375" style="1" customWidth="1"/>
    <col min="15" max="16384" width="8.85546875" style="1"/>
  </cols>
  <sheetData>
    <row r="3" spans="1:16" ht="29.45" customHeight="1" thickBot="1" x14ac:dyDescent="0.35">
      <c r="A3" s="40" t="str">
        <f>TAB00!B72&amp;" : "&amp;TAB00!C72</f>
        <v>TAB7.6 : Simulations des coûts de distribution pour les clients-types - niveau BT - Avec facturation du terme capacitaire - Raccordement ≤ 56 kVA</v>
      </c>
      <c r="B3" s="35"/>
      <c r="C3" s="35"/>
      <c r="D3" s="35"/>
      <c r="E3" s="35"/>
      <c r="F3" s="35"/>
      <c r="G3" s="35"/>
      <c r="H3" s="35"/>
      <c r="I3" s="35"/>
      <c r="J3" s="35"/>
    </row>
    <row r="4" spans="1:16" ht="15.75" thickBot="1" x14ac:dyDescent="0.35">
      <c r="F4" s="405" t="s">
        <v>386</v>
      </c>
      <c r="H4" s="405" t="s">
        <v>386</v>
      </c>
      <c r="J4" s="405" t="s">
        <v>386</v>
      </c>
      <c r="L4" s="405" t="s">
        <v>386</v>
      </c>
      <c r="N4" s="405" t="s">
        <v>386</v>
      </c>
    </row>
    <row r="5" spans="1:16" s="7" customFormat="1" ht="13.5" x14ac:dyDescent="0.3">
      <c r="A5" s="612" t="s">
        <v>22</v>
      </c>
      <c r="B5" s="613"/>
      <c r="C5" s="403" t="s">
        <v>369</v>
      </c>
      <c r="D5" s="403" t="s">
        <v>372</v>
      </c>
      <c r="E5" s="403" t="s">
        <v>375</v>
      </c>
      <c r="F5" s="403" t="s">
        <v>375</v>
      </c>
      <c r="G5" s="403" t="s">
        <v>378</v>
      </c>
      <c r="H5" s="403" t="s">
        <v>378</v>
      </c>
      <c r="I5" s="403" t="s">
        <v>380</v>
      </c>
      <c r="J5" s="403" t="s">
        <v>380</v>
      </c>
      <c r="K5" s="403" t="s">
        <v>382</v>
      </c>
      <c r="L5" s="403" t="s">
        <v>382</v>
      </c>
      <c r="M5" s="403" t="s">
        <v>384</v>
      </c>
      <c r="N5" s="403" t="s">
        <v>384</v>
      </c>
      <c r="O5" s="7" t="s">
        <v>506</v>
      </c>
      <c r="P5" s="7" t="s">
        <v>506</v>
      </c>
    </row>
    <row r="6" spans="1:16" s="7" customFormat="1" ht="14.45" customHeight="1" x14ac:dyDescent="0.3">
      <c r="A6" s="400" t="s">
        <v>350</v>
      </c>
      <c r="C6" s="9">
        <v>722.83189652827673</v>
      </c>
      <c r="D6" s="9">
        <v>1032.6169950403976</v>
      </c>
      <c r="E6" s="9">
        <v>2089.478048611054</v>
      </c>
      <c r="F6" s="406">
        <v>1540.5457588409163</v>
      </c>
      <c r="G6" s="9">
        <v>805.01800000000048</v>
      </c>
      <c r="H6" s="406">
        <v>805.01800000000048</v>
      </c>
      <c r="I6" s="9">
        <v>805.01800000000048</v>
      </c>
      <c r="J6" s="406">
        <v>805.01800000000048</v>
      </c>
      <c r="K6" s="9">
        <v>2407.086582177667</v>
      </c>
      <c r="L6" s="406">
        <v>1610</v>
      </c>
      <c r="M6" s="9">
        <v>2407.086582177667</v>
      </c>
      <c r="N6" s="406">
        <v>1609.7941790981822</v>
      </c>
    </row>
    <row r="7" spans="1:16" s="7" customFormat="1" ht="14.45" customHeight="1" x14ac:dyDescent="0.3">
      <c r="A7" s="400" t="s">
        <v>351</v>
      </c>
      <c r="C7" s="9">
        <v>961.8072768609527</v>
      </c>
      <c r="D7" s="9">
        <v>1374.0103955156392</v>
      </c>
      <c r="E7" s="9">
        <v>2210.4059587625411</v>
      </c>
      <c r="F7" s="406">
        <v>2693.534947232557</v>
      </c>
      <c r="G7" s="9">
        <v>1523.7769999999973</v>
      </c>
      <c r="H7" s="406">
        <v>3365</v>
      </c>
      <c r="I7" s="9">
        <v>1478.7969999999973</v>
      </c>
      <c r="J7" s="406">
        <v>1694.9360500000071</v>
      </c>
      <c r="K7" s="9">
        <v>5654.6992025867266</v>
      </c>
      <c r="L7" s="406">
        <v>5285</v>
      </c>
      <c r="M7" s="9">
        <v>5035.1342025867225</v>
      </c>
      <c r="N7" s="406">
        <v>3614.0697287842518</v>
      </c>
    </row>
    <row r="8" spans="1:16" s="7" customFormat="1" ht="14.45" customHeight="1" x14ac:dyDescent="0.3">
      <c r="A8" s="400" t="s">
        <v>352</v>
      </c>
      <c r="C8" s="9">
        <v>878.44052917691329</v>
      </c>
      <c r="D8" s="9">
        <v>1254.9150416813034</v>
      </c>
      <c r="E8" s="9">
        <v>2588.5371387486357</v>
      </c>
      <c r="F8" s="406">
        <v>2260.3795165910424</v>
      </c>
      <c r="G8" s="9">
        <v>6333.4869999999873</v>
      </c>
      <c r="H8" s="406">
        <v>1224.787950000002</v>
      </c>
      <c r="I8" s="9">
        <v>1440.9270000000022</v>
      </c>
      <c r="J8" s="406">
        <v>1224.787950000002</v>
      </c>
      <c r="K8" s="9">
        <v>7695.7363566003132</v>
      </c>
      <c r="L8" s="406">
        <v>2459</v>
      </c>
      <c r="M8" s="9">
        <v>2803.1763566003083</v>
      </c>
      <c r="N8" s="406">
        <v>2459.4597592743935</v>
      </c>
    </row>
    <row r="9" spans="1:16" s="7" customFormat="1" ht="14.45" customHeight="1" x14ac:dyDescent="0.3">
      <c r="A9" s="400" t="s">
        <v>353</v>
      </c>
      <c r="C9" s="9">
        <v>936.77562515639727</v>
      </c>
      <c r="D9" s="9">
        <v>1338.2508930805559</v>
      </c>
      <c r="E9" s="9">
        <v>2218.4410149621976</v>
      </c>
      <c r="F9" s="406">
        <v>2612.2272770930585</v>
      </c>
      <c r="G9" s="9">
        <v>4238.1929999999984</v>
      </c>
      <c r="H9" s="406">
        <v>7505</v>
      </c>
      <c r="I9" s="9">
        <v>3618.6279999999965</v>
      </c>
      <c r="J9" s="406">
        <v>3618.6280000000488</v>
      </c>
      <c r="K9" s="9">
        <v>3024.9750417864207</v>
      </c>
      <c r="L9" s="406">
        <v>9428</v>
      </c>
      <c r="M9" s="9">
        <v>2979.9950417864134</v>
      </c>
      <c r="N9" s="406">
        <v>5541.866954983775</v>
      </c>
    </row>
    <row r="10" spans="1:16" s="265" customFormat="1" ht="14.45" customHeight="1" x14ac:dyDescent="0.3">
      <c r="A10" s="401" t="s">
        <v>26</v>
      </c>
      <c r="B10" s="263"/>
      <c r="C10" s="287">
        <v>3499.8553277225401</v>
      </c>
      <c r="D10" s="287">
        <v>4999.7933253178962</v>
      </c>
      <c r="E10" s="287">
        <v>9106.8621610844293</v>
      </c>
      <c r="F10" s="408">
        <v>9106.8621610844293</v>
      </c>
      <c r="G10" s="287">
        <v>12900.474999999984</v>
      </c>
      <c r="H10" s="408">
        <v>12900</v>
      </c>
      <c r="I10" s="287">
        <v>7343.3699999999972</v>
      </c>
      <c r="J10" s="406">
        <v>7343.3699999999972</v>
      </c>
      <c r="K10" s="9">
        <v>18782.497183151128</v>
      </c>
      <c r="L10" s="406">
        <v>18782.497183151128</v>
      </c>
      <c r="M10" s="9">
        <v>13225.392183151111</v>
      </c>
      <c r="N10" s="406">
        <v>13225.392183151111</v>
      </c>
      <c r="O10" s="7"/>
      <c r="P10" s="7"/>
    </row>
    <row r="11" spans="1:16" s="4" customFormat="1" ht="14.45" customHeight="1" x14ac:dyDescent="0.3">
      <c r="A11" s="400" t="s">
        <v>371</v>
      </c>
      <c r="B11" s="7"/>
      <c r="C11" s="4">
        <v>0</v>
      </c>
      <c r="D11" s="4">
        <v>0</v>
      </c>
      <c r="E11" s="4">
        <v>0</v>
      </c>
      <c r="F11" s="407">
        <v>0</v>
      </c>
      <c r="G11" s="4">
        <v>27</v>
      </c>
      <c r="H11" s="407">
        <v>27</v>
      </c>
      <c r="I11" s="4">
        <v>0</v>
      </c>
      <c r="J11" s="406">
        <v>0</v>
      </c>
      <c r="K11" s="9">
        <v>149</v>
      </c>
      <c r="L11" s="406">
        <v>0</v>
      </c>
      <c r="M11" s="4">
        <v>0</v>
      </c>
      <c r="N11" s="406">
        <v>0</v>
      </c>
      <c r="O11" s="7"/>
      <c r="P11" s="7"/>
    </row>
    <row r="12" spans="1:16" s="4" customFormat="1" ht="14.45" customHeight="1" x14ac:dyDescent="0.3">
      <c r="A12" s="400" t="s">
        <v>49</v>
      </c>
      <c r="B12" s="7"/>
      <c r="C12" s="27"/>
      <c r="D12" s="27"/>
      <c r="E12" s="27"/>
      <c r="F12" s="27"/>
      <c r="G12" s="27"/>
      <c r="H12" s="27"/>
      <c r="I12" s="27"/>
      <c r="J12" s="27"/>
      <c r="K12" s="27"/>
      <c r="L12" s="27"/>
      <c r="M12" s="27"/>
      <c r="N12" s="27"/>
    </row>
    <row r="13" spans="1:16" s="4" customFormat="1" ht="13.5" x14ac:dyDescent="0.3">
      <c r="A13" s="13"/>
      <c r="B13" s="7"/>
    </row>
    <row r="14" spans="1:16" s="4" customFormat="1" ht="18" x14ac:dyDescent="0.35">
      <c r="A14" s="610"/>
      <c r="B14" s="611"/>
      <c r="C14" s="611"/>
      <c r="D14" s="611"/>
      <c r="E14" s="611"/>
      <c r="F14" s="611"/>
      <c r="G14" s="611"/>
      <c r="H14" s="611"/>
      <c r="I14" s="611"/>
      <c r="J14" s="611"/>
      <c r="K14" s="611"/>
      <c r="L14" s="611"/>
      <c r="M14" s="611"/>
      <c r="N14" s="611"/>
      <c r="O14" s="9">
        <v>180000</v>
      </c>
      <c r="P14" s="9">
        <v>42000</v>
      </c>
    </row>
    <row r="15" spans="1:16" s="11" customFormat="1" ht="27" x14ac:dyDescent="0.3">
      <c r="B15" s="389" t="s">
        <v>29</v>
      </c>
      <c r="C15" s="402" t="str">
        <f t="shared" ref="C15:N15" si="0">"Coût annuel estimé      "&amp;C$5</f>
        <v>Coût annuel estimé      3500 kWh - 4 plages</v>
      </c>
      <c r="D15" s="402" t="str">
        <f t="shared" si="0"/>
        <v>Coût annuel estimé      5000 kWh - 4 plages</v>
      </c>
      <c r="E15" s="402" t="str">
        <f t="shared" si="0"/>
        <v>Coût annuel estimé      PAC air-rad - 4 plages</v>
      </c>
      <c r="F15" s="402" t="str">
        <f t="shared" si="0"/>
        <v>Coût annuel estimé      PAC air-rad - 4 plages</v>
      </c>
      <c r="G15" s="402" t="str">
        <f t="shared" si="0"/>
        <v>Coût annuel estimé      VE2 - 4 plages</v>
      </c>
      <c r="H15" s="402" t="str">
        <f t="shared" si="0"/>
        <v>Coût annuel estimé      VE2 - 4 plages</v>
      </c>
      <c r="I15" s="402" t="str">
        <f t="shared" si="0"/>
        <v>Coût annuel estimé      VE3 - 4 plages</v>
      </c>
      <c r="J15" s="402" t="str">
        <f t="shared" si="0"/>
        <v>Coût annuel estimé      VE3 - 4 plages</v>
      </c>
      <c r="K15" s="402" t="str">
        <f t="shared" si="0"/>
        <v>Coût annuel estimé      PAC air-rad-ECS + VE2 - 4 plages</v>
      </c>
      <c r="L15" s="402" t="str">
        <f t="shared" si="0"/>
        <v>Coût annuel estimé      PAC air-rad-ECS + VE2 - 4 plages</v>
      </c>
      <c r="M15" s="402" t="str">
        <f t="shared" si="0"/>
        <v>Coût annuel estimé      PAC air-rad-ECS + VE3 - 4 plages</v>
      </c>
      <c r="N15" s="402" t="str">
        <f t="shared" si="0"/>
        <v>Coût annuel estimé      PAC air-rad-ECS + VE3 - 4 plages</v>
      </c>
      <c r="O15" s="27"/>
      <c r="P15" s="27"/>
    </row>
    <row r="16" spans="1:16" x14ac:dyDescent="0.3">
      <c r="A16" s="214" t="s">
        <v>11</v>
      </c>
      <c r="B16" s="222"/>
      <c r="C16" s="9">
        <f t="shared" ref="C16:N16" si="1">SUM(C17:C19)</f>
        <v>0</v>
      </c>
      <c r="D16" s="9">
        <f t="shared" si="1"/>
        <v>0</v>
      </c>
      <c r="E16" s="9">
        <f t="shared" si="1"/>
        <v>0</v>
      </c>
      <c r="F16" s="9">
        <f t="shared" si="1"/>
        <v>0</v>
      </c>
      <c r="G16" s="9">
        <f t="shared" si="1"/>
        <v>0</v>
      </c>
      <c r="H16" s="9">
        <f t="shared" si="1"/>
        <v>0</v>
      </c>
      <c r="I16" s="9">
        <f t="shared" si="1"/>
        <v>0</v>
      </c>
      <c r="J16" s="9">
        <f t="shared" si="1"/>
        <v>0</v>
      </c>
      <c r="K16" s="9">
        <f t="shared" si="1"/>
        <v>0</v>
      </c>
      <c r="L16" s="9">
        <f t="shared" si="1"/>
        <v>0</v>
      </c>
      <c r="M16" s="9">
        <f t="shared" si="1"/>
        <v>0</v>
      </c>
      <c r="N16" s="9">
        <f t="shared" si="1"/>
        <v>0</v>
      </c>
      <c r="O16" s="9">
        <v>65</v>
      </c>
      <c r="P16" s="9">
        <v>22</v>
      </c>
    </row>
    <row r="17" spans="1:14" x14ac:dyDescent="0.3">
      <c r="A17" s="59" t="s">
        <v>12</v>
      </c>
      <c r="B17" s="219">
        <f>'TAB4.1.2'!$M$14</f>
        <v>0</v>
      </c>
      <c r="C17" s="9">
        <f t="shared" ref="C17:N17" si="2">$B17*C$11</f>
        <v>0</v>
      </c>
      <c r="D17" s="9">
        <f t="shared" si="2"/>
        <v>0</v>
      </c>
      <c r="E17" s="9">
        <f t="shared" si="2"/>
        <v>0</v>
      </c>
      <c r="F17" s="9">
        <f t="shared" si="2"/>
        <v>0</v>
      </c>
      <c r="G17" s="9">
        <f t="shared" si="2"/>
        <v>0</v>
      </c>
      <c r="H17" s="9">
        <f t="shared" si="2"/>
        <v>0</v>
      </c>
      <c r="I17" s="9">
        <f t="shared" si="2"/>
        <v>0</v>
      </c>
      <c r="J17" s="9">
        <f t="shared" si="2"/>
        <v>0</v>
      </c>
      <c r="K17" s="9">
        <f t="shared" si="2"/>
        <v>0</v>
      </c>
      <c r="L17" s="9">
        <f t="shared" si="2"/>
        <v>0</v>
      </c>
      <c r="M17" s="9">
        <f t="shared" si="2"/>
        <v>0</v>
      </c>
      <c r="N17" s="9">
        <f t="shared" si="2"/>
        <v>0</v>
      </c>
    </row>
    <row r="18" spans="1:14" x14ac:dyDescent="0.3">
      <c r="A18" s="59" t="s">
        <v>14</v>
      </c>
      <c r="B18" s="219">
        <f>'TAB4.1.2'!$M$17</f>
        <v>0</v>
      </c>
      <c r="C18" s="9">
        <f t="shared" ref="C18:N18" si="3">$B18*1</f>
        <v>0</v>
      </c>
      <c r="D18" s="9">
        <f t="shared" si="3"/>
        <v>0</v>
      </c>
      <c r="E18" s="9">
        <f t="shared" si="3"/>
        <v>0</v>
      </c>
      <c r="F18" s="9">
        <f t="shared" si="3"/>
        <v>0</v>
      </c>
      <c r="G18" s="9">
        <f t="shared" si="3"/>
        <v>0</v>
      </c>
      <c r="H18" s="9">
        <f t="shared" si="3"/>
        <v>0</v>
      </c>
      <c r="I18" s="9">
        <f t="shared" si="3"/>
        <v>0</v>
      </c>
      <c r="J18" s="9">
        <f t="shared" si="3"/>
        <v>0</v>
      </c>
      <c r="K18" s="9">
        <f t="shared" si="3"/>
        <v>0</v>
      </c>
      <c r="L18" s="9">
        <f t="shared" si="3"/>
        <v>0</v>
      </c>
      <c r="M18" s="9">
        <f t="shared" si="3"/>
        <v>0</v>
      </c>
      <c r="N18" s="9">
        <f t="shared" si="3"/>
        <v>0</v>
      </c>
    </row>
    <row r="19" spans="1:14" x14ac:dyDescent="0.3">
      <c r="A19" s="59" t="s">
        <v>92</v>
      </c>
      <c r="B19" s="222"/>
      <c r="C19" s="9">
        <f t="shared" ref="C19:N19" si="4">SUM(C20:C23)</f>
        <v>0</v>
      </c>
      <c r="D19" s="9">
        <f t="shared" si="4"/>
        <v>0</v>
      </c>
      <c r="E19" s="9">
        <f t="shared" si="4"/>
        <v>0</v>
      </c>
      <c r="F19" s="9">
        <f t="shared" si="4"/>
        <v>0</v>
      </c>
      <c r="G19" s="9">
        <f t="shared" si="4"/>
        <v>0</v>
      </c>
      <c r="H19" s="9">
        <f t="shared" si="4"/>
        <v>0</v>
      </c>
      <c r="I19" s="9">
        <f t="shared" si="4"/>
        <v>0</v>
      </c>
      <c r="J19" s="9">
        <f t="shared" si="4"/>
        <v>0</v>
      </c>
      <c r="K19" s="9">
        <f t="shared" si="4"/>
        <v>0</v>
      </c>
      <c r="L19" s="9">
        <f t="shared" si="4"/>
        <v>0</v>
      </c>
      <c r="M19" s="9">
        <f t="shared" si="4"/>
        <v>0</v>
      </c>
      <c r="N19" s="9">
        <f t="shared" si="4"/>
        <v>0</v>
      </c>
    </row>
    <row r="20" spans="1:14" x14ac:dyDescent="0.3">
      <c r="A20" s="60" t="s">
        <v>323</v>
      </c>
      <c r="B20" s="222">
        <f>'TAB4.1.2'!$M$19</f>
        <v>0</v>
      </c>
      <c r="C20" s="9">
        <f t="shared" ref="C20:N23" si="5">$B20*C$6</f>
        <v>0</v>
      </c>
      <c r="D20" s="9">
        <f t="shared" si="5"/>
        <v>0</v>
      </c>
      <c r="E20" s="9">
        <f t="shared" si="5"/>
        <v>0</v>
      </c>
      <c r="F20" s="9">
        <f t="shared" si="5"/>
        <v>0</v>
      </c>
      <c r="G20" s="9">
        <f t="shared" si="5"/>
        <v>0</v>
      </c>
      <c r="H20" s="9">
        <f t="shared" si="5"/>
        <v>0</v>
      </c>
      <c r="I20" s="9">
        <f t="shared" si="5"/>
        <v>0</v>
      </c>
      <c r="J20" s="9">
        <f t="shared" si="5"/>
        <v>0</v>
      </c>
      <c r="K20" s="9">
        <f t="shared" si="5"/>
        <v>0</v>
      </c>
      <c r="L20" s="9">
        <f t="shared" si="5"/>
        <v>0</v>
      </c>
      <c r="M20" s="9">
        <f t="shared" si="5"/>
        <v>0</v>
      </c>
      <c r="N20" s="9">
        <f t="shared" si="5"/>
        <v>0</v>
      </c>
    </row>
    <row r="21" spans="1:14" x14ac:dyDescent="0.3">
      <c r="A21" s="60" t="s">
        <v>325</v>
      </c>
      <c r="B21" s="222">
        <f>'TAB4.1.2'!$M$20</f>
        <v>0</v>
      </c>
      <c r="C21" s="9">
        <f t="shared" ref="C21:I21" si="6">$B21*C$6</f>
        <v>0</v>
      </c>
      <c r="D21" s="9">
        <f t="shared" si="6"/>
        <v>0</v>
      </c>
      <c r="E21" s="9">
        <f t="shared" si="6"/>
        <v>0</v>
      </c>
      <c r="F21" s="9">
        <f t="shared" si="6"/>
        <v>0</v>
      </c>
      <c r="G21" s="9">
        <f t="shared" si="6"/>
        <v>0</v>
      </c>
      <c r="H21" s="9">
        <f t="shared" si="6"/>
        <v>0</v>
      </c>
      <c r="I21" s="9">
        <f t="shared" si="6"/>
        <v>0</v>
      </c>
      <c r="J21" s="9">
        <f t="shared" si="5"/>
        <v>0</v>
      </c>
      <c r="K21" s="9">
        <f t="shared" si="5"/>
        <v>0</v>
      </c>
      <c r="L21" s="9">
        <f t="shared" si="5"/>
        <v>0</v>
      </c>
      <c r="M21" s="9">
        <f t="shared" si="5"/>
        <v>0</v>
      </c>
      <c r="N21" s="9">
        <f t="shared" si="5"/>
        <v>0</v>
      </c>
    </row>
    <row r="22" spans="1:14" x14ac:dyDescent="0.3">
      <c r="A22" s="60" t="s">
        <v>326</v>
      </c>
      <c r="B22" s="222">
        <f>'TAB4.1.2'!$M$21</f>
        <v>0</v>
      </c>
      <c r="C22" s="9">
        <f t="shared" si="5"/>
        <v>0</v>
      </c>
      <c r="D22" s="9">
        <f t="shared" si="5"/>
        <v>0</v>
      </c>
      <c r="E22" s="9">
        <f t="shared" si="5"/>
        <v>0</v>
      </c>
      <c r="F22" s="9">
        <f t="shared" si="5"/>
        <v>0</v>
      </c>
      <c r="G22" s="9">
        <f t="shared" si="5"/>
        <v>0</v>
      </c>
      <c r="H22" s="9">
        <f t="shared" si="5"/>
        <v>0</v>
      </c>
      <c r="I22" s="9">
        <f t="shared" si="5"/>
        <v>0</v>
      </c>
      <c r="J22" s="9">
        <f t="shared" si="5"/>
        <v>0</v>
      </c>
      <c r="K22" s="9">
        <f t="shared" si="5"/>
        <v>0</v>
      </c>
      <c r="L22" s="9">
        <f t="shared" si="5"/>
        <v>0</v>
      </c>
      <c r="M22" s="9">
        <f t="shared" si="5"/>
        <v>0</v>
      </c>
      <c r="N22" s="9">
        <f t="shared" si="5"/>
        <v>0</v>
      </c>
    </row>
    <row r="23" spans="1:14" x14ac:dyDescent="0.3">
      <c r="A23" s="60" t="s">
        <v>327</v>
      </c>
      <c r="B23" s="222">
        <f>'TAB4.1.2'!$M$22</f>
        <v>0</v>
      </c>
      <c r="C23" s="9">
        <f t="shared" si="5"/>
        <v>0</v>
      </c>
      <c r="D23" s="9">
        <f t="shared" si="5"/>
        <v>0</v>
      </c>
      <c r="E23" s="9">
        <f t="shared" si="5"/>
        <v>0</v>
      </c>
      <c r="F23" s="9">
        <f t="shared" si="5"/>
        <v>0</v>
      </c>
      <c r="G23" s="9">
        <f t="shared" si="5"/>
        <v>0</v>
      </c>
      <c r="H23" s="9">
        <f t="shared" si="5"/>
        <v>0</v>
      </c>
      <c r="I23" s="9">
        <f t="shared" si="5"/>
        <v>0</v>
      </c>
      <c r="J23" s="9">
        <f t="shared" si="5"/>
        <v>0</v>
      </c>
      <c r="K23" s="9">
        <f t="shared" si="5"/>
        <v>0</v>
      </c>
      <c r="L23" s="9">
        <f t="shared" si="5"/>
        <v>0</v>
      </c>
      <c r="M23" s="9">
        <f t="shared" si="5"/>
        <v>0</v>
      </c>
      <c r="N23" s="9">
        <f t="shared" si="5"/>
        <v>0</v>
      </c>
    </row>
    <row r="24" spans="1:14" x14ac:dyDescent="0.3">
      <c r="A24" s="214" t="s">
        <v>539</v>
      </c>
      <c r="B24" s="222">
        <f>'TAB4.1.2'!$M$27</f>
        <v>0</v>
      </c>
      <c r="C24" s="9">
        <f t="shared" ref="C24:N24" si="7">$B24*C$10</f>
        <v>0</v>
      </c>
      <c r="D24" s="9">
        <f t="shared" si="7"/>
        <v>0</v>
      </c>
      <c r="E24" s="9">
        <f t="shared" si="7"/>
        <v>0</v>
      </c>
      <c r="F24" s="9">
        <f t="shared" si="7"/>
        <v>0</v>
      </c>
      <c r="G24" s="9">
        <f t="shared" si="7"/>
        <v>0</v>
      </c>
      <c r="H24" s="9">
        <f t="shared" si="7"/>
        <v>0</v>
      </c>
      <c r="I24" s="9">
        <f t="shared" si="7"/>
        <v>0</v>
      </c>
      <c r="J24" s="9">
        <f t="shared" si="7"/>
        <v>0</v>
      </c>
      <c r="K24" s="9">
        <f t="shared" si="7"/>
        <v>0</v>
      </c>
      <c r="L24" s="9">
        <f t="shared" si="7"/>
        <v>0</v>
      </c>
      <c r="M24" s="9">
        <f t="shared" si="7"/>
        <v>0</v>
      </c>
      <c r="N24" s="9">
        <f t="shared" si="7"/>
        <v>0</v>
      </c>
    </row>
    <row r="25" spans="1:14" x14ac:dyDescent="0.3">
      <c r="A25" s="214" t="s">
        <v>89</v>
      </c>
      <c r="B25" s="222"/>
      <c r="C25" s="9">
        <f t="shared" ref="C25:N25" si="8">SUM(C26:C28)</f>
        <v>0</v>
      </c>
      <c r="D25" s="9">
        <f t="shared" si="8"/>
        <v>0</v>
      </c>
      <c r="E25" s="9">
        <f t="shared" si="8"/>
        <v>0</v>
      </c>
      <c r="F25" s="9">
        <f t="shared" si="8"/>
        <v>0</v>
      </c>
      <c r="G25" s="9">
        <f t="shared" si="8"/>
        <v>0</v>
      </c>
      <c r="H25" s="9">
        <f t="shared" si="8"/>
        <v>0</v>
      </c>
      <c r="I25" s="9">
        <f t="shared" si="8"/>
        <v>0</v>
      </c>
      <c r="J25" s="9">
        <f t="shared" si="8"/>
        <v>0</v>
      </c>
      <c r="K25" s="9">
        <f t="shared" si="8"/>
        <v>0</v>
      </c>
      <c r="L25" s="9">
        <f t="shared" si="8"/>
        <v>0</v>
      </c>
      <c r="M25" s="9">
        <f t="shared" si="8"/>
        <v>0</v>
      </c>
      <c r="N25" s="9">
        <f t="shared" si="8"/>
        <v>0</v>
      </c>
    </row>
    <row r="26" spans="1:14" x14ac:dyDescent="0.3">
      <c r="A26" s="59" t="s">
        <v>4</v>
      </c>
      <c r="B26" s="222">
        <f>'TAB4.1.2'!$M$29</f>
        <v>0</v>
      </c>
      <c r="C26" s="9">
        <f t="shared" ref="C26:N29" si="9">$B26*C$10</f>
        <v>0</v>
      </c>
      <c r="D26" s="9">
        <f t="shared" si="9"/>
        <v>0</v>
      </c>
      <c r="E26" s="9">
        <f t="shared" si="9"/>
        <v>0</v>
      </c>
      <c r="F26" s="9">
        <f t="shared" si="9"/>
        <v>0</v>
      </c>
      <c r="G26" s="9">
        <f t="shared" si="9"/>
        <v>0</v>
      </c>
      <c r="H26" s="9">
        <f t="shared" si="9"/>
        <v>0</v>
      </c>
      <c r="I26" s="9">
        <f t="shared" si="9"/>
        <v>0</v>
      </c>
      <c r="J26" s="9">
        <f t="shared" si="9"/>
        <v>0</v>
      </c>
      <c r="K26" s="9">
        <f t="shared" si="9"/>
        <v>0</v>
      </c>
      <c r="L26" s="9">
        <f t="shared" si="9"/>
        <v>0</v>
      </c>
      <c r="M26" s="9">
        <f t="shared" si="9"/>
        <v>0</v>
      </c>
      <c r="N26" s="9">
        <f t="shared" si="9"/>
        <v>0</v>
      </c>
    </row>
    <row r="27" spans="1:14" x14ac:dyDescent="0.3">
      <c r="A27" s="59" t="s">
        <v>104</v>
      </c>
      <c r="B27" s="222">
        <f>'TAB4.1.2'!$M$30</f>
        <v>0</v>
      </c>
      <c r="C27" s="9">
        <f t="shared" si="9"/>
        <v>0</v>
      </c>
      <c r="D27" s="9">
        <f t="shared" si="9"/>
        <v>0</v>
      </c>
      <c r="E27" s="9">
        <f t="shared" si="9"/>
        <v>0</v>
      </c>
      <c r="F27" s="9">
        <f t="shared" si="9"/>
        <v>0</v>
      </c>
      <c r="G27" s="9">
        <f t="shared" si="9"/>
        <v>0</v>
      </c>
      <c r="H27" s="9">
        <f t="shared" si="9"/>
        <v>0</v>
      </c>
      <c r="I27" s="9">
        <f t="shared" si="9"/>
        <v>0</v>
      </c>
      <c r="J27" s="9">
        <f t="shared" si="9"/>
        <v>0</v>
      </c>
      <c r="K27" s="9">
        <f t="shared" si="9"/>
        <v>0</v>
      </c>
      <c r="L27" s="9">
        <f t="shared" si="9"/>
        <v>0</v>
      </c>
      <c r="M27" s="9">
        <f t="shared" si="9"/>
        <v>0</v>
      </c>
      <c r="N27" s="9">
        <f t="shared" si="9"/>
        <v>0</v>
      </c>
    </row>
    <row r="28" spans="1:14" x14ac:dyDescent="0.3">
      <c r="A28" s="59" t="s">
        <v>106</v>
      </c>
      <c r="B28" s="222">
        <f>'TAB4.1.2'!$M$31</f>
        <v>0</v>
      </c>
      <c r="C28" s="9">
        <f t="shared" si="9"/>
        <v>0</v>
      </c>
      <c r="D28" s="9">
        <f t="shared" si="9"/>
        <v>0</v>
      </c>
      <c r="E28" s="9">
        <f t="shared" si="9"/>
        <v>0</v>
      </c>
      <c r="F28" s="9">
        <f t="shared" si="9"/>
        <v>0</v>
      </c>
      <c r="G28" s="9">
        <f t="shared" si="9"/>
        <v>0</v>
      </c>
      <c r="H28" s="9">
        <f t="shared" si="9"/>
        <v>0</v>
      </c>
      <c r="I28" s="9">
        <f t="shared" si="9"/>
        <v>0</v>
      </c>
      <c r="J28" s="9">
        <f t="shared" si="9"/>
        <v>0</v>
      </c>
      <c r="K28" s="9">
        <f t="shared" si="9"/>
        <v>0</v>
      </c>
      <c r="L28" s="9">
        <f t="shared" si="9"/>
        <v>0</v>
      </c>
      <c r="M28" s="9">
        <f t="shared" si="9"/>
        <v>0</v>
      </c>
      <c r="N28" s="9">
        <f t="shared" si="9"/>
        <v>0</v>
      </c>
    </row>
    <row r="29" spans="1:14" x14ac:dyDescent="0.3">
      <c r="A29" s="214" t="s">
        <v>90</v>
      </c>
      <c r="B29" s="222">
        <f>'TAB4.1.2'!$M$32</f>
        <v>0</v>
      </c>
      <c r="C29" s="9">
        <f t="shared" si="9"/>
        <v>0</v>
      </c>
      <c r="D29" s="9">
        <f t="shared" si="9"/>
        <v>0</v>
      </c>
      <c r="E29" s="9">
        <f t="shared" si="9"/>
        <v>0</v>
      </c>
      <c r="F29" s="9">
        <f t="shared" si="9"/>
        <v>0</v>
      </c>
      <c r="G29" s="9">
        <f t="shared" si="9"/>
        <v>0</v>
      </c>
      <c r="H29" s="9">
        <f t="shared" si="9"/>
        <v>0</v>
      </c>
      <c r="I29" s="9">
        <f t="shared" si="9"/>
        <v>0</v>
      </c>
      <c r="J29" s="9">
        <f t="shared" si="9"/>
        <v>0</v>
      </c>
      <c r="K29" s="9">
        <f t="shared" si="9"/>
        <v>0</v>
      </c>
      <c r="L29" s="9">
        <f t="shared" si="9"/>
        <v>0</v>
      </c>
      <c r="M29" s="9">
        <f t="shared" si="9"/>
        <v>0</v>
      </c>
      <c r="N29" s="9">
        <f t="shared" si="9"/>
        <v>0</v>
      </c>
    </row>
    <row r="30" spans="1:14" s="65" customFormat="1" x14ac:dyDescent="0.3">
      <c r="A30" s="212" t="s">
        <v>19</v>
      </c>
      <c r="B30" s="15"/>
      <c r="C30" s="188">
        <f t="shared" ref="C30:N30" si="10">SUM(C16,C24:C25,C29)</f>
        <v>0</v>
      </c>
      <c r="D30" s="188">
        <f t="shared" si="10"/>
        <v>0</v>
      </c>
      <c r="E30" s="188">
        <f t="shared" si="10"/>
        <v>0</v>
      </c>
      <c r="F30" s="188">
        <f t="shared" si="10"/>
        <v>0</v>
      </c>
      <c r="G30" s="188">
        <f t="shared" si="10"/>
        <v>0</v>
      </c>
      <c r="H30" s="188">
        <f t="shared" si="10"/>
        <v>0</v>
      </c>
      <c r="I30" s="188">
        <f t="shared" si="10"/>
        <v>0</v>
      </c>
      <c r="J30" s="188">
        <f t="shared" si="10"/>
        <v>0</v>
      </c>
      <c r="K30" s="188">
        <f t="shared" si="10"/>
        <v>0</v>
      </c>
      <c r="L30" s="188">
        <f t="shared" si="10"/>
        <v>0</v>
      </c>
      <c r="M30" s="188">
        <f t="shared" si="10"/>
        <v>0</v>
      </c>
      <c r="N30" s="188">
        <f t="shared" si="10"/>
        <v>0</v>
      </c>
    </row>
    <row r="31" spans="1:14" s="4" customFormat="1" ht="27" x14ac:dyDescent="0.3">
      <c r="A31" s="25" t="s">
        <v>354</v>
      </c>
      <c r="B31" s="7"/>
      <c r="C31" s="189"/>
      <c r="D31" s="189"/>
      <c r="E31" s="189"/>
      <c r="F31" s="189"/>
      <c r="G31" s="189"/>
      <c r="H31" s="189"/>
      <c r="I31" s="189"/>
      <c r="J31" s="189"/>
      <c r="K31" s="189"/>
      <c r="L31" s="189"/>
      <c r="M31" s="189"/>
      <c r="N31" s="189"/>
    </row>
    <row r="32" spans="1:14" s="65" customFormat="1" ht="13.5" x14ac:dyDescent="0.3">
      <c r="A32" s="190" t="s">
        <v>355</v>
      </c>
      <c r="B32" s="191"/>
      <c r="C32" s="192">
        <f t="shared" ref="C32:N32" si="11">C30-C31</f>
        <v>0</v>
      </c>
      <c r="D32" s="192">
        <f t="shared" si="11"/>
        <v>0</v>
      </c>
      <c r="E32" s="192">
        <f t="shared" si="11"/>
        <v>0</v>
      </c>
      <c r="F32" s="192">
        <f t="shared" si="11"/>
        <v>0</v>
      </c>
      <c r="G32" s="192">
        <f t="shared" si="11"/>
        <v>0</v>
      </c>
      <c r="H32" s="192">
        <f t="shared" si="11"/>
        <v>0</v>
      </c>
      <c r="I32" s="192">
        <f t="shared" si="11"/>
        <v>0</v>
      </c>
      <c r="J32" s="192">
        <f t="shared" si="11"/>
        <v>0</v>
      </c>
      <c r="K32" s="192">
        <f t="shared" si="11"/>
        <v>0</v>
      </c>
      <c r="L32" s="192">
        <f t="shared" si="11"/>
        <v>0</v>
      </c>
      <c r="M32" s="192">
        <f t="shared" si="11"/>
        <v>0</v>
      </c>
      <c r="N32" s="192">
        <f t="shared" si="11"/>
        <v>0</v>
      </c>
    </row>
    <row r="33" spans="1:14" s="65" customFormat="1" ht="14.25" thickBot="1" x14ac:dyDescent="0.35">
      <c r="A33" s="141" t="s">
        <v>356</v>
      </c>
      <c r="B33" s="223"/>
    </row>
    <row r="34" spans="1:14" s="4" customFormat="1" ht="18.75" thickTop="1" x14ac:dyDescent="0.35">
      <c r="A34" s="610" t="s">
        <v>346</v>
      </c>
      <c r="B34" s="611"/>
      <c r="C34" s="611"/>
      <c r="D34" s="611"/>
      <c r="E34" s="611"/>
      <c r="F34" s="611"/>
      <c r="G34" s="611"/>
      <c r="H34" s="611"/>
      <c r="I34" s="611"/>
      <c r="J34" s="611"/>
      <c r="K34" s="611"/>
      <c r="L34" s="611"/>
      <c r="M34" s="611"/>
      <c r="N34" s="611"/>
    </row>
    <row r="35" spans="1:14" s="11" customFormat="1" ht="27" x14ac:dyDescent="0.3">
      <c r="B35" s="389" t="s">
        <v>29</v>
      </c>
      <c r="C35" s="402" t="str">
        <f t="shared" ref="C35:N35" si="12">"Coût annuel estimé      "&amp;C$5</f>
        <v>Coût annuel estimé      3500 kWh - 4 plages</v>
      </c>
      <c r="D35" s="402" t="str">
        <f t="shared" si="12"/>
        <v>Coût annuel estimé      5000 kWh - 4 plages</v>
      </c>
      <c r="E35" s="402" t="str">
        <f t="shared" si="12"/>
        <v>Coût annuel estimé      PAC air-rad - 4 plages</v>
      </c>
      <c r="F35" s="402" t="str">
        <f t="shared" si="12"/>
        <v>Coût annuel estimé      PAC air-rad - 4 plages</v>
      </c>
      <c r="G35" s="402" t="str">
        <f t="shared" si="12"/>
        <v>Coût annuel estimé      VE2 - 4 plages</v>
      </c>
      <c r="H35" s="402" t="str">
        <f t="shared" si="12"/>
        <v>Coût annuel estimé      VE2 - 4 plages</v>
      </c>
      <c r="I35" s="402" t="str">
        <f t="shared" si="12"/>
        <v>Coût annuel estimé      VE3 - 4 plages</v>
      </c>
      <c r="J35" s="402" t="str">
        <f t="shared" si="12"/>
        <v>Coût annuel estimé      VE3 - 4 plages</v>
      </c>
      <c r="K35" s="402" t="str">
        <f t="shared" si="12"/>
        <v>Coût annuel estimé      PAC air-rad-ECS + VE2 - 4 plages</v>
      </c>
      <c r="L35" s="402" t="str">
        <f t="shared" si="12"/>
        <v>Coût annuel estimé      PAC air-rad-ECS + VE2 - 4 plages</v>
      </c>
      <c r="M35" s="402" t="str">
        <f t="shared" si="12"/>
        <v>Coût annuel estimé      PAC air-rad-ECS + VE3 - 4 plages</v>
      </c>
      <c r="N35" s="402" t="str">
        <f t="shared" si="12"/>
        <v>Coût annuel estimé      PAC air-rad-ECS + VE3 - 4 plages</v>
      </c>
    </row>
    <row r="36" spans="1:14" x14ac:dyDescent="0.3">
      <c r="A36" s="214" t="s">
        <v>11</v>
      </c>
      <c r="B36" s="222"/>
      <c r="C36" s="9">
        <f t="shared" ref="C36:N36" si="13">SUM(C37:C39)</f>
        <v>0</v>
      </c>
      <c r="D36" s="9">
        <f t="shared" si="13"/>
        <v>0</v>
      </c>
      <c r="E36" s="9">
        <f t="shared" si="13"/>
        <v>0</v>
      </c>
      <c r="F36" s="9">
        <f t="shared" si="13"/>
        <v>0</v>
      </c>
      <c r="G36" s="9">
        <f t="shared" si="13"/>
        <v>0</v>
      </c>
      <c r="H36" s="9">
        <f t="shared" si="13"/>
        <v>0</v>
      </c>
      <c r="I36" s="9">
        <f t="shared" si="13"/>
        <v>0</v>
      </c>
      <c r="J36" s="9">
        <f t="shared" si="13"/>
        <v>0</v>
      </c>
      <c r="K36" s="9">
        <f t="shared" si="13"/>
        <v>0</v>
      </c>
      <c r="L36" s="9">
        <f t="shared" si="13"/>
        <v>0</v>
      </c>
      <c r="M36" s="9">
        <f t="shared" si="13"/>
        <v>0</v>
      </c>
      <c r="N36" s="9">
        <f t="shared" si="13"/>
        <v>0</v>
      </c>
    </row>
    <row r="37" spans="1:14" x14ac:dyDescent="0.3">
      <c r="A37" s="59" t="s">
        <v>12</v>
      </c>
      <c r="B37" s="219">
        <f>'TAB4.2.2'!$M$14</f>
        <v>0</v>
      </c>
      <c r="C37" s="9">
        <f t="shared" ref="C37:N37" si="14">$B37*C$11</f>
        <v>0</v>
      </c>
      <c r="D37" s="9">
        <f t="shared" si="14"/>
        <v>0</v>
      </c>
      <c r="E37" s="9">
        <f t="shared" si="14"/>
        <v>0</v>
      </c>
      <c r="F37" s="9">
        <f t="shared" si="14"/>
        <v>0</v>
      </c>
      <c r="G37" s="9">
        <f t="shared" si="14"/>
        <v>0</v>
      </c>
      <c r="H37" s="9">
        <f t="shared" si="14"/>
        <v>0</v>
      </c>
      <c r="I37" s="9">
        <f t="shared" si="14"/>
        <v>0</v>
      </c>
      <c r="J37" s="9">
        <f t="shared" si="14"/>
        <v>0</v>
      </c>
      <c r="K37" s="9">
        <f t="shared" si="14"/>
        <v>0</v>
      </c>
      <c r="L37" s="9">
        <f t="shared" si="14"/>
        <v>0</v>
      </c>
      <c r="M37" s="9">
        <f t="shared" si="14"/>
        <v>0</v>
      </c>
      <c r="N37" s="9">
        <f t="shared" si="14"/>
        <v>0</v>
      </c>
    </row>
    <row r="38" spans="1:14" x14ac:dyDescent="0.3">
      <c r="A38" s="59" t="s">
        <v>14</v>
      </c>
      <c r="B38" s="219">
        <f>'TAB4.2.2'!$M$17</f>
        <v>0</v>
      </c>
      <c r="C38" s="9">
        <f t="shared" ref="C38:N38" si="15">$B38*1</f>
        <v>0</v>
      </c>
      <c r="D38" s="9">
        <f t="shared" si="15"/>
        <v>0</v>
      </c>
      <c r="E38" s="9">
        <f t="shared" si="15"/>
        <v>0</v>
      </c>
      <c r="F38" s="9">
        <f t="shared" si="15"/>
        <v>0</v>
      </c>
      <c r="G38" s="9">
        <f t="shared" si="15"/>
        <v>0</v>
      </c>
      <c r="H38" s="9">
        <f t="shared" si="15"/>
        <v>0</v>
      </c>
      <c r="I38" s="9">
        <f t="shared" si="15"/>
        <v>0</v>
      </c>
      <c r="J38" s="9">
        <f t="shared" si="15"/>
        <v>0</v>
      </c>
      <c r="K38" s="9">
        <f t="shared" si="15"/>
        <v>0</v>
      </c>
      <c r="L38" s="9">
        <f t="shared" si="15"/>
        <v>0</v>
      </c>
      <c r="M38" s="9">
        <f t="shared" si="15"/>
        <v>0</v>
      </c>
      <c r="N38" s="9">
        <f t="shared" si="15"/>
        <v>0</v>
      </c>
    </row>
    <row r="39" spans="1:14" x14ac:dyDescent="0.3">
      <c r="A39" s="59" t="s">
        <v>92</v>
      </c>
      <c r="B39" s="222"/>
      <c r="C39" s="9">
        <f t="shared" ref="C39:N39" si="16">SUM(C40:C43)</f>
        <v>0</v>
      </c>
      <c r="D39" s="9">
        <f t="shared" si="16"/>
        <v>0</v>
      </c>
      <c r="E39" s="9">
        <f t="shared" si="16"/>
        <v>0</v>
      </c>
      <c r="F39" s="9">
        <f t="shared" si="16"/>
        <v>0</v>
      </c>
      <c r="G39" s="9">
        <f t="shared" si="16"/>
        <v>0</v>
      </c>
      <c r="H39" s="9">
        <f t="shared" si="16"/>
        <v>0</v>
      </c>
      <c r="I39" s="9">
        <f t="shared" si="16"/>
        <v>0</v>
      </c>
      <c r="J39" s="9">
        <f t="shared" si="16"/>
        <v>0</v>
      </c>
      <c r="K39" s="9">
        <f t="shared" si="16"/>
        <v>0</v>
      </c>
      <c r="L39" s="9">
        <f t="shared" si="16"/>
        <v>0</v>
      </c>
      <c r="M39" s="9">
        <f t="shared" si="16"/>
        <v>0</v>
      </c>
      <c r="N39" s="9">
        <f t="shared" si="16"/>
        <v>0</v>
      </c>
    </row>
    <row r="40" spans="1:14" x14ac:dyDescent="0.3">
      <c r="A40" s="60" t="s">
        <v>323</v>
      </c>
      <c r="B40" s="222">
        <f>'TAB4.2.2'!$M$19</f>
        <v>0</v>
      </c>
      <c r="C40" s="9">
        <f t="shared" ref="C40:N43" si="17">$B40*C$6</f>
        <v>0</v>
      </c>
      <c r="D40" s="9">
        <f t="shared" si="17"/>
        <v>0</v>
      </c>
      <c r="E40" s="9">
        <f t="shared" si="17"/>
        <v>0</v>
      </c>
      <c r="F40" s="9">
        <f t="shared" si="17"/>
        <v>0</v>
      </c>
      <c r="G40" s="9">
        <f t="shared" si="17"/>
        <v>0</v>
      </c>
      <c r="H40" s="9">
        <f t="shared" si="17"/>
        <v>0</v>
      </c>
      <c r="I40" s="9">
        <f t="shared" si="17"/>
        <v>0</v>
      </c>
      <c r="J40" s="9">
        <f t="shared" si="17"/>
        <v>0</v>
      </c>
      <c r="K40" s="9">
        <f t="shared" si="17"/>
        <v>0</v>
      </c>
      <c r="L40" s="9">
        <f t="shared" si="17"/>
        <v>0</v>
      </c>
      <c r="M40" s="9">
        <f t="shared" si="17"/>
        <v>0</v>
      </c>
      <c r="N40" s="9">
        <f t="shared" si="17"/>
        <v>0</v>
      </c>
    </row>
    <row r="41" spans="1:14" x14ac:dyDescent="0.3">
      <c r="A41" s="60" t="s">
        <v>325</v>
      </c>
      <c r="B41" s="222">
        <f>'TAB4.2.2'!$M$20</f>
        <v>0</v>
      </c>
      <c r="C41" s="9">
        <f t="shared" ref="C41:I41" si="18">$B41*C$6</f>
        <v>0</v>
      </c>
      <c r="D41" s="9">
        <f t="shared" si="18"/>
        <v>0</v>
      </c>
      <c r="E41" s="9">
        <f t="shared" si="18"/>
        <v>0</v>
      </c>
      <c r="F41" s="9">
        <f t="shared" si="18"/>
        <v>0</v>
      </c>
      <c r="G41" s="9">
        <f t="shared" si="18"/>
        <v>0</v>
      </c>
      <c r="H41" s="9">
        <f t="shared" si="18"/>
        <v>0</v>
      </c>
      <c r="I41" s="9">
        <f t="shared" si="18"/>
        <v>0</v>
      </c>
      <c r="J41" s="9">
        <f t="shared" si="17"/>
        <v>0</v>
      </c>
      <c r="K41" s="9">
        <f t="shared" si="17"/>
        <v>0</v>
      </c>
      <c r="L41" s="9">
        <f t="shared" si="17"/>
        <v>0</v>
      </c>
      <c r="M41" s="9">
        <f t="shared" si="17"/>
        <v>0</v>
      </c>
      <c r="N41" s="9">
        <f t="shared" si="17"/>
        <v>0</v>
      </c>
    </row>
    <row r="42" spans="1:14" x14ac:dyDescent="0.3">
      <c r="A42" s="60" t="s">
        <v>326</v>
      </c>
      <c r="B42" s="222">
        <f>'TAB4.2.2'!$M$21</f>
        <v>0</v>
      </c>
      <c r="C42" s="9">
        <f t="shared" si="17"/>
        <v>0</v>
      </c>
      <c r="D42" s="9">
        <f t="shared" si="17"/>
        <v>0</v>
      </c>
      <c r="E42" s="9">
        <f t="shared" si="17"/>
        <v>0</v>
      </c>
      <c r="F42" s="9">
        <f t="shared" si="17"/>
        <v>0</v>
      </c>
      <c r="G42" s="9">
        <f t="shared" si="17"/>
        <v>0</v>
      </c>
      <c r="H42" s="9">
        <f t="shared" si="17"/>
        <v>0</v>
      </c>
      <c r="I42" s="9">
        <f t="shared" si="17"/>
        <v>0</v>
      </c>
      <c r="J42" s="9">
        <f t="shared" si="17"/>
        <v>0</v>
      </c>
      <c r="K42" s="9">
        <f t="shared" si="17"/>
        <v>0</v>
      </c>
      <c r="L42" s="9">
        <f t="shared" si="17"/>
        <v>0</v>
      </c>
      <c r="M42" s="9">
        <f t="shared" si="17"/>
        <v>0</v>
      </c>
      <c r="N42" s="9">
        <f t="shared" si="17"/>
        <v>0</v>
      </c>
    </row>
    <row r="43" spans="1:14" x14ac:dyDescent="0.3">
      <c r="A43" s="60" t="s">
        <v>327</v>
      </c>
      <c r="B43" s="222">
        <f>'TAB4.2.2'!$M$22</f>
        <v>0</v>
      </c>
      <c r="C43" s="9">
        <f t="shared" si="17"/>
        <v>0</v>
      </c>
      <c r="D43" s="9">
        <f t="shared" si="17"/>
        <v>0</v>
      </c>
      <c r="E43" s="9">
        <f t="shared" si="17"/>
        <v>0</v>
      </c>
      <c r="F43" s="9">
        <f t="shared" si="17"/>
        <v>0</v>
      </c>
      <c r="G43" s="9">
        <f t="shared" si="17"/>
        <v>0</v>
      </c>
      <c r="H43" s="9">
        <f t="shared" si="17"/>
        <v>0</v>
      </c>
      <c r="I43" s="9">
        <f t="shared" si="17"/>
        <v>0</v>
      </c>
      <c r="J43" s="9">
        <f t="shared" si="17"/>
        <v>0</v>
      </c>
      <c r="K43" s="9">
        <f t="shared" si="17"/>
        <v>0</v>
      </c>
      <c r="L43" s="9">
        <f t="shared" si="17"/>
        <v>0</v>
      </c>
      <c r="M43" s="9">
        <f t="shared" si="17"/>
        <v>0</v>
      </c>
      <c r="N43" s="9">
        <f t="shared" si="17"/>
        <v>0</v>
      </c>
    </row>
    <row r="44" spans="1:14" x14ac:dyDescent="0.3">
      <c r="A44" s="214" t="s">
        <v>539</v>
      </c>
      <c r="B44" s="222">
        <f>'TAB4.2.2'!$M$27</f>
        <v>0</v>
      </c>
      <c r="C44" s="9">
        <f t="shared" ref="C44:N44" si="19">$B44*C$10</f>
        <v>0</v>
      </c>
      <c r="D44" s="9">
        <f t="shared" si="19"/>
        <v>0</v>
      </c>
      <c r="E44" s="9">
        <f t="shared" si="19"/>
        <v>0</v>
      </c>
      <c r="F44" s="9">
        <f t="shared" si="19"/>
        <v>0</v>
      </c>
      <c r="G44" s="9">
        <f t="shared" si="19"/>
        <v>0</v>
      </c>
      <c r="H44" s="9">
        <f t="shared" si="19"/>
        <v>0</v>
      </c>
      <c r="I44" s="9">
        <f t="shared" si="19"/>
        <v>0</v>
      </c>
      <c r="J44" s="9">
        <f t="shared" si="19"/>
        <v>0</v>
      </c>
      <c r="K44" s="9">
        <f t="shared" si="19"/>
        <v>0</v>
      </c>
      <c r="L44" s="9">
        <f t="shared" si="19"/>
        <v>0</v>
      </c>
      <c r="M44" s="9">
        <f t="shared" si="19"/>
        <v>0</v>
      </c>
      <c r="N44" s="9">
        <f t="shared" si="19"/>
        <v>0</v>
      </c>
    </row>
    <row r="45" spans="1:14" x14ac:dyDescent="0.3">
      <c r="A45" s="214" t="s">
        <v>89</v>
      </c>
      <c r="B45" s="222"/>
      <c r="C45" s="9">
        <f t="shared" ref="C45:N45" si="20">SUM(C46:C48)</f>
        <v>0</v>
      </c>
      <c r="D45" s="9">
        <f t="shared" si="20"/>
        <v>0</v>
      </c>
      <c r="E45" s="9">
        <f t="shared" si="20"/>
        <v>0</v>
      </c>
      <c r="F45" s="9">
        <f t="shared" si="20"/>
        <v>0</v>
      </c>
      <c r="G45" s="9">
        <f t="shared" si="20"/>
        <v>0</v>
      </c>
      <c r="H45" s="9">
        <f t="shared" si="20"/>
        <v>0</v>
      </c>
      <c r="I45" s="9">
        <f t="shared" si="20"/>
        <v>0</v>
      </c>
      <c r="J45" s="9">
        <f t="shared" si="20"/>
        <v>0</v>
      </c>
      <c r="K45" s="9">
        <f t="shared" si="20"/>
        <v>0</v>
      </c>
      <c r="L45" s="9">
        <f t="shared" si="20"/>
        <v>0</v>
      </c>
      <c r="M45" s="9">
        <f t="shared" si="20"/>
        <v>0</v>
      </c>
      <c r="N45" s="9">
        <f t="shared" si="20"/>
        <v>0</v>
      </c>
    </row>
    <row r="46" spans="1:14" x14ac:dyDescent="0.3">
      <c r="A46" s="59" t="s">
        <v>4</v>
      </c>
      <c r="B46" s="222">
        <f>'TAB4.2.2'!$M$29</f>
        <v>0</v>
      </c>
      <c r="C46" s="9">
        <f t="shared" ref="C46:N49" si="21">$B46*C$10</f>
        <v>0</v>
      </c>
      <c r="D46" s="9">
        <f t="shared" si="21"/>
        <v>0</v>
      </c>
      <c r="E46" s="9">
        <f t="shared" si="21"/>
        <v>0</v>
      </c>
      <c r="F46" s="9">
        <f t="shared" si="21"/>
        <v>0</v>
      </c>
      <c r="G46" s="9">
        <f t="shared" si="21"/>
        <v>0</v>
      </c>
      <c r="H46" s="9">
        <f t="shared" si="21"/>
        <v>0</v>
      </c>
      <c r="I46" s="9">
        <f t="shared" si="21"/>
        <v>0</v>
      </c>
      <c r="J46" s="9">
        <f t="shared" si="21"/>
        <v>0</v>
      </c>
      <c r="K46" s="9">
        <f t="shared" si="21"/>
        <v>0</v>
      </c>
      <c r="L46" s="9">
        <f t="shared" si="21"/>
        <v>0</v>
      </c>
      <c r="M46" s="9">
        <f t="shared" si="21"/>
        <v>0</v>
      </c>
      <c r="N46" s="9">
        <f t="shared" si="21"/>
        <v>0</v>
      </c>
    </row>
    <row r="47" spans="1:14" x14ac:dyDescent="0.3">
      <c r="A47" s="59" t="s">
        <v>104</v>
      </c>
      <c r="B47" s="222">
        <f>'TAB4.2.2'!$M$30</f>
        <v>0</v>
      </c>
      <c r="C47" s="9">
        <f t="shared" si="21"/>
        <v>0</v>
      </c>
      <c r="D47" s="9">
        <f t="shared" si="21"/>
        <v>0</v>
      </c>
      <c r="E47" s="9">
        <f t="shared" si="21"/>
        <v>0</v>
      </c>
      <c r="F47" s="9">
        <f t="shared" si="21"/>
        <v>0</v>
      </c>
      <c r="G47" s="9">
        <f t="shared" si="21"/>
        <v>0</v>
      </c>
      <c r="H47" s="9">
        <f t="shared" si="21"/>
        <v>0</v>
      </c>
      <c r="I47" s="9">
        <f t="shared" si="21"/>
        <v>0</v>
      </c>
      <c r="J47" s="9">
        <f t="shared" si="21"/>
        <v>0</v>
      </c>
      <c r="K47" s="9">
        <f t="shared" si="21"/>
        <v>0</v>
      </c>
      <c r="L47" s="9">
        <f t="shared" si="21"/>
        <v>0</v>
      </c>
      <c r="M47" s="9">
        <f t="shared" si="21"/>
        <v>0</v>
      </c>
      <c r="N47" s="9">
        <f t="shared" si="21"/>
        <v>0</v>
      </c>
    </row>
    <row r="48" spans="1:14" x14ac:dyDescent="0.3">
      <c r="A48" s="59" t="s">
        <v>106</v>
      </c>
      <c r="B48" s="222">
        <f>'TAB4.2.2'!$M$31</f>
        <v>0</v>
      </c>
      <c r="C48" s="9">
        <f t="shared" si="21"/>
        <v>0</v>
      </c>
      <c r="D48" s="9">
        <f t="shared" si="21"/>
        <v>0</v>
      </c>
      <c r="E48" s="9">
        <f t="shared" si="21"/>
        <v>0</v>
      </c>
      <c r="F48" s="9">
        <f t="shared" si="21"/>
        <v>0</v>
      </c>
      <c r="G48" s="9">
        <f t="shared" si="21"/>
        <v>0</v>
      </c>
      <c r="H48" s="9">
        <f t="shared" si="21"/>
        <v>0</v>
      </c>
      <c r="I48" s="9">
        <f t="shared" si="21"/>
        <v>0</v>
      </c>
      <c r="J48" s="9">
        <f t="shared" si="21"/>
        <v>0</v>
      </c>
      <c r="K48" s="9">
        <f t="shared" si="21"/>
        <v>0</v>
      </c>
      <c r="L48" s="9">
        <f t="shared" si="21"/>
        <v>0</v>
      </c>
      <c r="M48" s="9">
        <f t="shared" si="21"/>
        <v>0</v>
      </c>
      <c r="N48" s="9">
        <f t="shared" si="21"/>
        <v>0</v>
      </c>
    </row>
    <row r="49" spans="1:14" x14ac:dyDescent="0.3">
      <c r="A49" s="214" t="s">
        <v>90</v>
      </c>
      <c r="B49" s="222">
        <f>'TAB4.2.2'!$M$32</f>
        <v>0</v>
      </c>
      <c r="C49" s="9">
        <f t="shared" si="21"/>
        <v>0</v>
      </c>
      <c r="D49" s="9">
        <f t="shared" si="21"/>
        <v>0</v>
      </c>
      <c r="E49" s="9">
        <f t="shared" si="21"/>
        <v>0</v>
      </c>
      <c r="F49" s="9">
        <f t="shared" si="21"/>
        <v>0</v>
      </c>
      <c r="G49" s="9">
        <f t="shared" si="21"/>
        <v>0</v>
      </c>
      <c r="H49" s="9">
        <f t="shared" si="21"/>
        <v>0</v>
      </c>
      <c r="I49" s="9">
        <f t="shared" si="21"/>
        <v>0</v>
      </c>
      <c r="J49" s="9">
        <f t="shared" si="21"/>
        <v>0</v>
      </c>
      <c r="K49" s="9">
        <f t="shared" si="21"/>
        <v>0</v>
      </c>
      <c r="L49" s="9">
        <f t="shared" si="21"/>
        <v>0</v>
      </c>
      <c r="M49" s="9">
        <f t="shared" si="21"/>
        <v>0</v>
      </c>
      <c r="N49" s="9">
        <f t="shared" si="21"/>
        <v>0</v>
      </c>
    </row>
    <row r="50" spans="1:14" s="65" customFormat="1" x14ac:dyDescent="0.3">
      <c r="A50" s="212" t="s">
        <v>19</v>
      </c>
      <c r="B50" s="15"/>
      <c r="C50" s="188">
        <f t="shared" ref="C50:N50" si="22">SUM(C36,C44:C45,C49)</f>
        <v>0</v>
      </c>
      <c r="D50" s="188">
        <f t="shared" si="22"/>
        <v>0</v>
      </c>
      <c r="E50" s="188">
        <f t="shared" si="22"/>
        <v>0</v>
      </c>
      <c r="F50" s="188">
        <f t="shared" si="22"/>
        <v>0</v>
      </c>
      <c r="G50" s="188">
        <f t="shared" si="22"/>
        <v>0</v>
      </c>
      <c r="H50" s="188">
        <f t="shared" si="22"/>
        <v>0</v>
      </c>
      <c r="I50" s="188">
        <f t="shared" si="22"/>
        <v>0</v>
      </c>
      <c r="J50" s="188">
        <f t="shared" si="22"/>
        <v>0</v>
      </c>
      <c r="K50" s="188">
        <f t="shared" si="22"/>
        <v>0</v>
      </c>
      <c r="L50" s="188">
        <f t="shared" si="22"/>
        <v>0</v>
      </c>
      <c r="M50" s="188">
        <f t="shared" si="22"/>
        <v>0</v>
      </c>
      <c r="N50" s="188">
        <f t="shared" si="22"/>
        <v>0</v>
      </c>
    </row>
    <row r="51" spans="1:14" s="4" customFormat="1" ht="13.5" x14ac:dyDescent="0.3">
      <c r="A51" s="25" t="s">
        <v>357</v>
      </c>
      <c r="B51" s="7"/>
      <c r="C51" s="219">
        <f t="shared" ref="C51:N51" si="23">C30</f>
        <v>0</v>
      </c>
      <c r="D51" s="219">
        <f t="shared" si="23"/>
        <v>0</v>
      </c>
      <c r="E51" s="219">
        <f t="shared" si="23"/>
        <v>0</v>
      </c>
      <c r="F51" s="219">
        <f t="shared" si="23"/>
        <v>0</v>
      </c>
      <c r="G51" s="219">
        <f t="shared" si="23"/>
        <v>0</v>
      </c>
      <c r="H51" s="219">
        <f t="shared" si="23"/>
        <v>0</v>
      </c>
      <c r="I51" s="219">
        <f t="shared" si="23"/>
        <v>0</v>
      </c>
      <c r="J51" s="219">
        <f t="shared" si="23"/>
        <v>0</v>
      </c>
      <c r="K51" s="219">
        <f t="shared" si="23"/>
        <v>0</v>
      </c>
      <c r="L51" s="219">
        <f t="shared" si="23"/>
        <v>0</v>
      </c>
      <c r="M51" s="219">
        <f t="shared" si="23"/>
        <v>0</v>
      </c>
      <c r="N51" s="219">
        <f t="shared" si="23"/>
        <v>0</v>
      </c>
    </row>
    <row r="52" spans="1:14" s="65" customFormat="1" ht="13.5" x14ac:dyDescent="0.3">
      <c r="A52" s="190" t="s">
        <v>358</v>
      </c>
      <c r="B52" s="191"/>
      <c r="C52" s="192">
        <f t="shared" ref="C52:N52" si="24">C50-C51</f>
        <v>0</v>
      </c>
      <c r="D52" s="192">
        <f t="shared" si="24"/>
        <v>0</v>
      </c>
      <c r="E52" s="192">
        <f t="shared" si="24"/>
        <v>0</v>
      </c>
      <c r="F52" s="192">
        <f t="shared" si="24"/>
        <v>0</v>
      </c>
      <c r="G52" s="192">
        <f t="shared" si="24"/>
        <v>0</v>
      </c>
      <c r="H52" s="192">
        <f t="shared" si="24"/>
        <v>0</v>
      </c>
      <c r="I52" s="192">
        <f t="shared" si="24"/>
        <v>0</v>
      </c>
      <c r="J52" s="192">
        <f t="shared" si="24"/>
        <v>0</v>
      </c>
      <c r="K52" s="192">
        <f t="shared" si="24"/>
        <v>0</v>
      </c>
      <c r="L52" s="192">
        <f t="shared" si="24"/>
        <v>0</v>
      </c>
      <c r="M52" s="192">
        <f t="shared" si="24"/>
        <v>0</v>
      </c>
      <c r="N52" s="192">
        <f t="shared" si="24"/>
        <v>0</v>
      </c>
    </row>
    <row r="53" spans="1:14" s="65" customFormat="1" ht="14.25" thickBot="1" x14ac:dyDescent="0.35">
      <c r="A53" s="141" t="s">
        <v>359</v>
      </c>
      <c r="B53" s="142"/>
    </row>
    <row r="54" spans="1:14" ht="18.75" thickTop="1" x14ac:dyDescent="0.35">
      <c r="A54" s="610" t="s">
        <v>347</v>
      </c>
      <c r="B54" s="611"/>
      <c r="C54" s="611"/>
      <c r="D54" s="611"/>
      <c r="E54" s="611"/>
      <c r="F54" s="611"/>
      <c r="G54" s="611"/>
      <c r="H54" s="611"/>
      <c r="I54" s="611"/>
      <c r="J54" s="611"/>
      <c r="K54" s="611"/>
      <c r="L54" s="611"/>
      <c r="M54" s="611"/>
      <c r="N54" s="611"/>
    </row>
    <row r="55" spans="1:14" ht="27" x14ac:dyDescent="0.3">
      <c r="A55" s="11"/>
      <c r="B55" s="389" t="s">
        <v>29</v>
      </c>
      <c r="C55" s="402" t="str">
        <f t="shared" ref="C55:N55" si="25">"Coût annuel estimé      "&amp;C$5</f>
        <v>Coût annuel estimé      3500 kWh - 4 plages</v>
      </c>
      <c r="D55" s="402" t="str">
        <f t="shared" si="25"/>
        <v>Coût annuel estimé      5000 kWh - 4 plages</v>
      </c>
      <c r="E55" s="402" t="str">
        <f t="shared" si="25"/>
        <v>Coût annuel estimé      PAC air-rad - 4 plages</v>
      </c>
      <c r="F55" s="402" t="str">
        <f t="shared" si="25"/>
        <v>Coût annuel estimé      PAC air-rad - 4 plages</v>
      </c>
      <c r="G55" s="402" t="str">
        <f t="shared" si="25"/>
        <v>Coût annuel estimé      VE2 - 4 plages</v>
      </c>
      <c r="H55" s="402" t="str">
        <f t="shared" si="25"/>
        <v>Coût annuel estimé      VE2 - 4 plages</v>
      </c>
      <c r="I55" s="402" t="str">
        <f t="shared" si="25"/>
        <v>Coût annuel estimé      VE3 - 4 plages</v>
      </c>
      <c r="J55" s="402" t="str">
        <f t="shared" si="25"/>
        <v>Coût annuel estimé      VE3 - 4 plages</v>
      </c>
      <c r="K55" s="402" t="str">
        <f t="shared" si="25"/>
        <v>Coût annuel estimé      PAC air-rad-ECS + VE2 - 4 plages</v>
      </c>
      <c r="L55" s="402" t="str">
        <f t="shared" si="25"/>
        <v>Coût annuel estimé      PAC air-rad-ECS + VE2 - 4 plages</v>
      </c>
      <c r="M55" s="402" t="str">
        <f t="shared" si="25"/>
        <v>Coût annuel estimé      PAC air-rad-ECS + VE3 - 4 plages</v>
      </c>
      <c r="N55" s="402" t="str">
        <f t="shared" si="25"/>
        <v>Coût annuel estimé      PAC air-rad-ECS + VE3 - 4 plages</v>
      </c>
    </row>
    <row r="56" spans="1:14" x14ac:dyDescent="0.3">
      <c r="A56" s="214" t="s">
        <v>11</v>
      </c>
      <c r="B56" s="222"/>
      <c r="C56" s="9">
        <f t="shared" ref="C56:N56" si="26">SUM(C57:C59)</f>
        <v>0</v>
      </c>
      <c r="D56" s="9">
        <f t="shared" si="26"/>
        <v>0</v>
      </c>
      <c r="E56" s="9">
        <f t="shared" si="26"/>
        <v>0</v>
      </c>
      <c r="F56" s="9">
        <f t="shared" si="26"/>
        <v>0</v>
      </c>
      <c r="G56" s="9">
        <f t="shared" si="26"/>
        <v>0</v>
      </c>
      <c r="H56" s="9">
        <f t="shared" si="26"/>
        <v>0</v>
      </c>
      <c r="I56" s="9">
        <f t="shared" si="26"/>
        <v>0</v>
      </c>
      <c r="J56" s="9">
        <f t="shared" si="26"/>
        <v>0</v>
      </c>
      <c r="K56" s="9">
        <f t="shared" si="26"/>
        <v>0</v>
      </c>
      <c r="L56" s="9">
        <f t="shared" si="26"/>
        <v>0</v>
      </c>
      <c r="M56" s="9">
        <f t="shared" si="26"/>
        <v>0</v>
      </c>
      <c r="N56" s="9">
        <f t="shared" si="26"/>
        <v>0</v>
      </c>
    </row>
    <row r="57" spans="1:14" x14ac:dyDescent="0.3">
      <c r="A57" s="59" t="s">
        <v>12</v>
      </c>
      <c r="B57" s="219">
        <f>'TAB4.3.2'!$M$14</f>
        <v>0</v>
      </c>
      <c r="C57" s="9">
        <f t="shared" ref="C57:N57" si="27">$B57*C$11</f>
        <v>0</v>
      </c>
      <c r="D57" s="9">
        <f t="shared" si="27"/>
        <v>0</v>
      </c>
      <c r="E57" s="9">
        <f t="shared" si="27"/>
        <v>0</v>
      </c>
      <c r="F57" s="9">
        <f t="shared" si="27"/>
        <v>0</v>
      </c>
      <c r="G57" s="9">
        <f t="shared" si="27"/>
        <v>0</v>
      </c>
      <c r="H57" s="9">
        <f t="shared" si="27"/>
        <v>0</v>
      </c>
      <c r="I57" s="9">
        <f t="shared" si="27"/>
        <v>0</v>
      </c>
      <c r="J57" s="9">
        <f t="shared" si="27"/>
        <v>0</v>
      </c>
      <c r="K57" s="9">
        <f t="shared" si="27"/>
        <v>0</v>
      </c>
      <c r="L57" s="9">
        <f t="shared" si="27"/>
        <v>0</v>
      </c>
      <c r="M57" s="9">
        <f t="shared" si="27"/>
        <v>0</v>
      </c>
      <c r="N57" s="9">
        <f t="shared" si="27"/>
        <v>0</v>
      </c>
    </row>
    <row r="58" spans="1:14" x14ac:dyDescent="0.3">
      <c r="A58" s="59" t="s">
        <v>14</v>
      </c>
      <c r="B58" s="219">
        <f>'TAB4.3.2'!$M$17</f>
        <v>0</v>
      </c>
      <c r="C58" s="9">
        <f t="shared" ref="C58:N58" si="28">$B58*1</f>
        <v>0</v>
      </c>
      <c r="D58" s="9">
        <f t="shared" si="28"/>
        <v>0</v>
      </c>
      <c r="E58" s="9">
        <f t="shared" si="28"/>
        <v>0</v>
      </c>
      <c r="F58" s="9">
        <f t="shared" si="28"/>
        <v>0</v>
      </c>
      <c r="G58" s="9">
        <f t="shared" si="28"/>
        <v>0</v>
      </c>
      <c r="H58" s="9">
        <f t="shared" si="28"/>
        <v>0</v>
      </c>
      <c r="I58" s="9">
        <f t="shared" si="28"/>
        <v>0</v>
      </c>
      <c r="J58" s="9">
        <f t="shared" si="28"/>
        <v>0</v>
      </c>
      <c r="K58" s="9">
        <f t="shared" si="28"/>
        <v>0</v>
      </c>
      <c r="L58" s="9">
        <f t="shared" si="28"/>
        <v>0</v>
      </c>
      <c r="M58" s="9">
        <f t="shared" si="28"/>
        <v>0</v>
      </c>
      <c r="N58" s="9">
        <f t="shared" si="28"/>
        <v>0</v>
      </c>
    </row>
    <row r="59" spans="1:14" x14ac:dyDescent="0.3">
      <c r="A59" s="59" t="s">
        <v>92</v>
      </c>
      <c r="B59" s="222"/>
      <c r="C59" s="9">
        <f t="shared" ref="C59:N59" si="29">SUM(C60:C63)</f>
        <v>0</v>
      </c>
      <c r="D59" s="9">
        <f t="shared" si="29"/>
        <v>0</v>
      </c>
      <c r="E59" s="9">
        <f t="shared" si="29"/>
        <v>0</v>
      </c>
      <c r="F59" s="9">
        <f t="shared" si="29"/>
        <v>0</v>
      </c>
      <c r="G59" s="9">
        <f t="shared" si="29"/>
        <v>0</v>
      </c>
      <c r="H59" s="9">
        <f t="shared" si="29"/>
        <v>0</v>
      </c>
      <c r="I59" s="9">
        <f t="shared" si="29"/>
        <v>0</v>
      </c>
      <c r="J59" s="9">
        <f t="shared" si="29"/>
        <v>0</v>
      </c>
      <c r="K59" s="9">
        <f t="shared" si="29"/>
        <v>0</v>
      </c>
      <c r="L59" s="9">
        <f t="shared" si="29"/>
        <v>0</v>
      </c>
      <c r="M59" s="9">
        <f t="shared" si="29"/>
        <v>0</v>
      </c>
      <c r="N59" s="9">
        <f t="shared" si="29"/>
        <v>0</v>
      </c>
    </row>
    <row r="60" spans="1:14" x14ac:dyDescent="0.3">
      <c r="A60" s="60" t="s">
        <v>323</v>
      </c>
      <c r="B60" s="222">
        <f>'TAB4.3.2'!$M$19</f>
        <v>0</v>
      </c>
      <c r="C60" s="9">
        <f t="shared" ref="C60:N63" si="30">$B60*C$6</f>
        <v>0</v>
      </c>
      <c r="D60" s="9">
        <f t="shared" si="30"/>
        <v>0</v>
      </c>
      <c r="E60" s="9">
        <f t="shared" si="30"/>
        <v>0</v>
      </c>
      <c r="F60" s="9">
        <f t="shared" si="30"/>
        <v>0</v>
      </c>
      <c r="G60" s="9">
        <f t="shared" si="30"/>
        <v>0</v>
      </c>
      <c r="H60" s="9">
        <f t="shared" si="30"/>
        <v>0</v>
      </c>
      <c r="I60" s="9">
        <f t="shared" si="30"/>
        <v>0</v>
      </c>
      <c r="J60" s="9">
        <f t="shared" si="30"/>
        <v>0</v>
      </c>
      <c r="K60" s="9">
        <f t="shared" si="30"/>
        <v>0</v>
      </c>
      <c r="L60" s="9">
        <f t="shared" si="30"/>
        <v>0</v>
      </c>
      <c r="M60" s="9">
        <f t="shared" si="30"/>
        <v>0</v>
      </c>
      <c r="N60" s="9">
        <f t="shared" si="30"/>
        <v>0</v>
      </c>
    </row>
    <row r="61" spans="1:14" x14ac:dyDescent="0.3">
      <c r="A61" s="60" t="s">
        <v>325</v>
      </c>
      <c r="B61" s="222">
        <f>'TAB4.3.2'!$M$20</f>
        <v>0</v>
      </c>
      <c r="C61" s="9">
        <f t="shared" ref="C61:I61" si="31">$B61*C$6</f>
        <v>0</v>
      </c>
      <c r="D61" s="9">
        <f t="shared" si="31"/>
        <v>0</v>
      </c>
      <c r="E61" s="9">
        <f t="shared" si="31"/>
        <v>0</v>
      </c>
      <c r="F61" s="9">
        <f t="shared" si="31"/>
        <v>0</v>
      </c>
      <c r="G61" s="9">
        <f t="shared" si="31"/>
        <v>0</v>
      </c>
      <c r="H61" s="9">
        <f t="shared" si="31"/>
        <v>0</v>
      </c>
      <c r="I61" s="9">
        <f t="shared" si="31"/>
        <v>0</v>
      </c>
      <c r="J61" s="9">
        <f t="shared" si="30"/>
        <v>0</v>
      </c>
      <c r="K61" s="9">
        <f t="shared" si="30"/>
        <v>0</v>
      </c>
      <c r="L61" s="9">
        <f t="shared" si="30"/>
        <v>0</v>
      </c>
      <c r="M61" s="9">
        <f t="shared" si="30"/>
        <v>0</v>
      </c>
      <c r="N61" s="9">
        <f t="shared" si="30"/>
        <v>0</v>
      </c>
    </row>
    <row r="62" spans="1:14" x14ac:dyDescent="0.3">
      <c r="A62" s="60" t="s">
        <v>326</v>
      </c>
      <c r="B62" s="222">
        <f>'TAB4.3.2'!$M$21</f>
        <v>0</v>
      </c>
      <c r="C62" s="9">
        <f t="shared" si="30"/>
        <v>0</v>
      </c>
      <c r="D62" s="9">
        <f t="shared" si="30"/>
        <v>0</v>
      </c>
      <c r="E62" s="9">
        <f t="shared" si="30"/>
        <v>0</v>
      </c>
      <c r="F62" s="9">
        <f t="shared" si="30"/>
        <v>0</v>
      </c>
      <c r="G62" s="9">
        <f t="shared" si="30"/>
        <v>0</v>
      </c>
      <c r="H62" s="9">
        <f t="shared" si="30"/>
        <v>0</v>
      </c>
      <c r="I62" s="9">
        <f t="shared" si="30"/>
        <v>0</v>
      </c>
      <c r="J62" s="9">
        <f t="shared" si="30"/>
        <v>0</v>
      </c>
      <c r="K62" s="9">
        <f t="shared" si="30"/>
        <v>0</v>
      </c>
      <c r="L62" s="9">
        <f t="shared" si="30"/>
        <v>0</v>
      </c>
      <c r="M62" s="9">
        <f t="shared" si="30"/>
        <v>0</v>
      </c>
      <c r="N62" s="9">
        <f t="shared" si="30"/>
        <v>0</v>
      </c>
    </row>
    <row r="63" spans="1:14" x14ac:dyDescent="0.3">
      <c r="A63" s="60" t="s">
        <v>327</v>
      </c>
      <c r="B63" s="222">
        <f>'TAB4.3.2'!$M$22</f>
        <v>0</v>
      </c>
      <c r="C63" s="9">
        <f t="shared" si="30"/>
        <v>0</v>
      </c>
      <c r="D63" s="9">
        <f t="shared" si="30"/>
        <v>0</v>
      </c>
      <c r="E63" s="9">
        <f t="shared" si="30"/>
        <v>0</v>
      </c>
      <c r="F63" s="9">
        <f t="shared" si="30"/>
        <v>0</v>
      </c>
      <c r="G63" s="9">
        <f t="shared" si="30"/>
        <v>0</v>
      </c>
      <c r="H63" s="9">
        <f t="shared" si="30"/>
        <v>0</v>
      </c>
      <c r="I63" s="9">
        <f t="shared" si="30"/>
        <v>0</v>
      </c>
      <c r="J63" s="9">
        <f t="shared" si="30"/>
        <v>0</v>
      </c>
      <c r="K63" s="9">
        <f t="shared" si="30"/>
        <v>0</v>
      </c>
      <c r="L63" s="9">
        <f t="shared" si="30"/>
        <v>0</v>
      </c>
      <c r="M63" s="9">
        <f t="shared" si="30"/>
        <v>0</v>
      </c>
      <c r="N63" s="9">
        <f t="shared" si="30"/>
        <v>0</v>
      </c>
    </row>
    <row r="64" spans="1:14" x14ac:dyDescent="0.3">
      <c r="A64" s="214" t="s">
        <v>539</v>
      </c>
      <c r="B64" s="222">
        <f>'TAB4.3.2'!$M$27</f>
        <v>0</v>
      </c>
      <c r="C64" s="9">
        <f t="shared" ref="C64:N64" si="32">$B64*C$10</f>
        <v>0</v>
      </c>
      <c r="D64" s="9">
        <f t="shared" si="32"/>
        <v>0</v>
      </c>
      <c r="E64" s="9">
        <f t="shared" si="32"/>
        <v>0</v>
      </c>
      <c r="F64" s="9">
        <f t="shared" si="32"/>
        <v>0</v>
      </c>
      <c r="G64" s="9">
        <f t="shared" si="32"/>
        <v>0</v>
      </c>
      <c r="H64" s="9">
        <f t="shared" si="32"/>
        <v>0</v>
      </c>
      <c r="I64" s="9">
        <f t="shared" si="32"/>
        <v>0</v>
      </c>
      <c r="J64" s="9">
        <f t="shared" si="32"/>
        <v>0</v>
      </c>
      <c r="K64" s="9">
        <f t="shared" si="32"/>
        <v>0</v>
      </c>
      <c r="L64" s="9">
        <f t="shared" si="32"/>
        <v>0</v>
      </c>
      <c r="M64" s="9">
        <f t="shared" si="32"/>
        <v>0</v>
      </c>
      <c r="N64" s="9">
        <f t="shared" si="32"/>
        <v>0</v>
      </c>
    </row>
    <row r="65" spans="1:14" x14ac:dyDescent="0.3">
      <c r="A65" s="214" t="s">
        <v>89</v>
      </c>
      <c r="B65" s="222"/>
      <c r="C65" s="9">
        <f t="shared" ref="C65:N65" si="33">SUM(C66:C68)</f>
        <v>0</v>
      </c>
      <c r="D65" s="9">
        <f t="shared" si="33"/>
        <v>0</v>
      </c>
      <c r="E65" s="9">
        <f t="shared" si="33"/>
        <v>0</v>
      </c>
      <c r="F65" s="9">
        <f t="shared" si="33"/>
        <v>0</v>
      </c>
      <c r="G65" s="9">
        <f t="shared" si="33"/>
        <v>0</v>
      </c>
      <c r="H65" s="9">
        <f t="shared" si="33"/>
        <v>0</v>
      </c>
      <c r="I65" s="9">
        <f t="shared" si="33"/>
        <v>0</v>
      </c>
      <c r="J65" s="9">
        <f t="shared" si="33"/>
        <v>0</v>
      </c>
      <c r="K65" s="9">
        <f t="shared" si="33"/>
        <v>0</v>
      </c>
      <c r="L65" s="9">
        <f t="shared" si="33"/>
        <v>0</v>
      </c>
      <c r="M65" s="9">
        <f t="shared" si="33"/>
        <v>0</v>
      </c>
      <c r="N65" s="9">
        <f t="shared" si="33"/>
        <v>0</v>
      </c>
    </row>
    <row r="66" spans="1:14" x14ac:dyDescent="0.3">
      <c r="A66" s="59" t="s">
        <v>4</v>
      </c>
      <c r="B66" s="222">
        <f>'TAB4.3.2'!$M$29</f>
        <v>0</v>
      </c>
      <c r="C66" s="9">
        <f t="shared" ref="C66:N69" si="34">$B66*C$10</f>
        <v>0</v>
      </c>
      <c r="D66" s="9">
        <f t="shared" si="34"/>
        <v>0</v>
      </c>
      <c r="E66" s="9">
        <f t="shared" si="34"/>
        <v>0</v>
      </c>
      <c r="F66" s="9">
        <f t="shared" si="34"/>
        <v>0</v>
      </c>
      <c r="G66" s="9">
        <f t="shared" si="34"/>
        <v>0</v>
      </c>
      <c r="H66" s="9">
        <f t="shared" si="34"/>
        <v>0</v>
      </c>
      <c r="I66" s="9">
        <f t="shared" si="34"/>
        <v>0</v>
      </c>
      <c r="J66" s="9">
        <f t="shared" si="34"/>
        <v>0</v>
      </c>
      <c r="K66" s="9">
        <f t="shared" si="34"/>
        <v>0</v>
      </c>
      <c r="L66" s="9">
        <f t="shared" si="34"/>
        <v>0</v>
      </c>
      <c r="M66" s="9">
        <f t="shared" si="34"/>
        <v>0</v>
      </c>
      <c r="N66" s="9">
        <f t="shared" si="34"/>
        <v>0</v>
      </c>
    </row>
    <row r="67" spans="1:14" x14ac:dyDescent="0.3">
      <c r="A67" s="59" t="s">
        <v>104</v>
      </c>
      <c r="B67" s="222">
        <f>'TAB4.3.2'!$M$30</f>
        <v>0</v>
      </c>
      <c r="C67" s="9">
        <f t="shared" si="34"/>
        <v>0</v>
      </c>
      <c r="D67" s="9">
        <f t="shared" si="34"/>
        <v>0</v>
      </c>
      <c r="E67" s="9">
        <f t="shared" si="34"/>
        <v>0</v>
      </c>
      <c r="F67" s="9">
        <f t="shared" si="34"/>
        <v>0</v>
      </c>
      <c r="G67" s="9">
        <f t="shared" si="34"/>
        <v>0</v>
      </c>
      <c r="H67" s="9">
        <f t="shared" si="34"/>
        <v>0</v>
      </c>
      <c r="I67" s="9">
        <f t="shared" si="34"/>
        <v>0</v>
      </c>
      <c r="J67" s="9">
        <f t="shared" si="34"/>
        <v>0</v>
      </c>
      <c r="K67" s="9">
        <f t="shared" si="34"/>
        <v>0</v>
      </c>
      <c r="L67" s="9">
        <f t="shared" si="34"/>
        <v>0</v>
      </c>
      <c r="M67" s="9">
        <f t="shared" si="34"/>
        <v>0</v>
      </c>
      <c r="N67" s="9">
        <f t="shared" si="34"/>
        <v>0</v>
      </c>
    </row>
    <row r="68" spans="1:14" x14ac:dyDescent="0.3">
      <c r="A68" s="59" t="s">
        <v>106</v>
      </c>
      <c r="B68" s="222">
        <f>'TAB4.3.2'!$M$31</f>
        <v>0</v>
      </c>
      <c r="C68" s="9">
        <f t="shared" si="34"/>
        <v>0</v>
      </c>
      <c r="D68" s="9">
        <f t="shared" si="34"/>
        <v>0</v>
      </c>
      <c r="E68" s="9">
        <f t="shared" si="34"/>
        <v>0</v>
      </c>
      <c r="F68" s="9">
        <f t="shared" si="34"/>
        <v>0</v>
      </c>
      <c r="G68" s="9">
        <f t="shared" si="34"/>
        <v>0</v>
      </c>
      <c r="H68" s="9">
        <f t="shared" si="34"/>
        <v>0</v>
      </c>
      <c r="I68" s="9">
        <f t="shared" si="34"/>
        <v>0</v>
      </c>
      <c r="J68" s="9">
        <f t="shared" si="34"/>
        <v>0</v>
      </c>
      <c r="K68" s="9">
        <f t="shared" si="34"/>
        <v>0</v>
      </c>
      <c r="L68" s="9">
        <f t="shared" si="34"/>
        <v>0</v>
      </c>
      <c r="M68" s="9">
        <f t="shared" si="34"/>
        <v>0</v>
      </c>
      <c r="N68" s="9">
        <f t="shared" si="34"/>
        <v>0</v>
      </c>
    </row>
    <row r="69" spans="1:14" x14ac:dyDescent="0.3">
      <c r="A69" s="214" t="s">
        <v>90</v>
      </c>
      <c r="B69" s="222">
        <f>'TAB4.3.2'!$M$32</f>
        <v>0</v>
      </c>
      <c r="C69" s="9">
        <f t="shared" si="34"/>
        <v>0</v>
      </c>
      <c r="D69" s="9">
        <f t="shared" si="34"/>
        <v>0</v>
      </c>
      <c r="E69" s="9">
        <f t="shared" si="34"/>
        <v>0</v>
      </c>
      <c r="F69" s="9">
        <f t="shared" si="34"/>
        <v>0</v>
      </c>
      <c r="G69" s="9">
        <f t="shared" si="34"/>
        <v>0</v>
      </c>
      <c r="H69" s="9">
        <f t="shared" si="34"/>
        <v>0</v>
      </c>
      <c r="I69" s="9">
        <f t="shared" si="34"/>
        <v>0</v>
      </c>
      <c r="J69" s="9">
        <f t="shared" si="34"/>
        <v>0</v>
      </c>
      <c r="K69" s="9">
        <f t="shared" si="34"/>
        <v>0</v>
      </c>
      <c r="L69" s="9">
        <f t="shared" si="34"/>
        <v>0</v>
      </c>
      <c r="M69" s="9">
        <f t="shared" si="34"/>
        <v>0</v>
      </c>
      <c r="N69" s="9">
        <f t="shared" si="34"/>
        <v>0</v>
      </c>
    </row>
    <row r="70" spans="1:14" x14ac:dyDescent="0.3">
      <c r="A70" s="212" t="s">
        <v>19</v>
      </c>
      <c r="B70" s="15"/>
      <c r="C70" s="188">
        <f t="shared" ref="C70:N70" si="35">SUM(C56,C64:C65,C69)</f>
        <v>0</v>
      </c>
      <c r="D70" s="188">
        <f t="shared" si="35"/>
        <v>0</v>
      </c>
      <c r="E70" s="188">
        <f t="shared" si="35"/>
        <v>0</v>
      </c>
      <c r="F70" s="188">
        <f t="shared" si="35"/>
        <v>0</v>
      </c>
      <c r="G70" s="188">
        <f t="shared" si="35"/>
        <v>0</v>
      </c>
      <c r="H70" s="188">
        <f t="shared" si="35"/>
        <v>0</v>
      </c>
      <c r="I70" s="188">
        <f t="shared" si="35"/>
        <v>0</v>
      </c>
      <c r="J70" s="188">
        <f t="shared" si="35"/>
        <v>0</v>
      </c>
      <c r="K70" s="188">
        <f t="shared" si="35"/>
        <v>0</v>
      </c>
      <c r="L70" s="188">
        <f t="shared" si="35"/>
        <v>0</v>
      </c>
      <c r="M70" s="188">
        <f t="shared" si="35"/>
        <v>0</v>
      </c>
      <c r="N70" s="188">
        <f t="shared" si="35"/>
        <v>0</v>
      </c>
    </row>
    <row r="71" spans="1:14" x14ac:dyDescent="0.3">
      <c r="A71" s="25" t="s">
        <v>364</v>
      </c>
      <c r="B71" s="7"/>
      <c r="C71" s="219">
        <f t="shared" ref="C71:N71" si="36">C50</f>
        <v>0</v>
      </c>
      <c r="D71" s="219">
        <f t="shared" si="36"/>
        <v>0</v>
      </c>
      <c r="E71" s="219">
        <f t="shared" si="36"/>
        <v>0</v>
      </c>
      <c r="F71" s="219">
        <f t="shared" si="36"/>
        <v>0</v>
      </c>
      <c r="G71" s="219">
        <f t="shared" si="36"/>
        <v>0</v>
      </c>
      <c r="H71" s="219">
        <f t="shared" si="36"/>
        <v>0</v>
      </c>
      <c r="I71" s="219">
        <f t="shared" si="36"/>
        <v>0</v>
      </c>
      <c r="J71" s="219">
        <f t="shared" si="36"/>
        <v>0</v>
      </c>
      <c r="K71" s="219">
        <f t="shared" si="36"/>
        <v>0</v>
      </c>
      <c r="L71" s="219">
        <f t="shared" si="36"/>
        <v>0</v>
      </c>
      <c r="M71" s="219">
        <f t="shared" si="36"/>
        <v>0</v>
      </c>
      <c r="N71" s="219">
        <f t="shared" si="36"/>
        <v>0</v>
      </c>
    </row>
    <row r="72" spans="1:14" x14ac:dyDescent="0.3">
      <c r="A72" s="190" t="s">
        <v>360</v>
      </c>
      <c r="B72" s="191"/>
      <c r="C72" s="192">
        <f t="shared" ref="C72:N72" si="37">C70-C71</f>
        <v>0</v>
      </c>
      <c r="D72" s="192">
        <f t="shared" si="37"/>
        <v>0</v>
      </c>
      <c r="E72" s="192">
        <f t="shared" si="37"/>
        <v>0</v>
      </c>
      <c r="F72" s="192">
        <f t="shared" si="37"/>
        <v>0</v>
      </c>
      <c r="G72" s="192">
        <f t="shared" si="37"/>
        <v>0</v>
      </c>
      <c r="H72" s="192">
        <f t="shared" si="37"/>
        <v>0</v>
      </c>
      <c r="I72" s="192">
        <f t="shared" si="37"/>
        <v>0</v>
      </c>
      <c r="J72" s="192">
        <f t="shared" si="37"/>
        <v>0</v>
      </c>
      <c r="K72" s="192">
        <f t="shared" si="37"/>
        <v>0</v>
      </c>
      <c r="L72" s="192">
        <f t="shared" si="37"/>
        <v>0</v>
      </c>
      <c r="M72" s="192">
        <f t="shared" si="37"/>
        <v>0</v>
      </c>
      <c r="N72" s="192">
        <f t="shared" si="37"/>
        <v>0</v>
      </c>
    </row>
    <row r="73" spans="1:14" ht="15.75" thickBot="1" x14ac:dyDescent="0.35">
      <c r="A73" s="141" t="s">
        <v>361</v>
      </c>
      <c r="B73" s="142"/>
    </row>
    <row r="74" spans="1:14" ht="15.75" thickTop="1" x14ac:dyDescent="0.3"/>
    <row r="75" spans="1:14" ht="18" x14ac:dyDescent="0.35">
      <c r="A75" s="610" t="s">
        <v>348</v>
      </c>
      <c r="B75" s="611"/>
      <c r="C75" s="611"/>
      <c r="D75" s="611"/>
      <c r="E75" s="611"/>
      <c r="F75" s="611"/>
      <c r="G75" s="611"/>
      <c r="H75" s="611"/>
      <c r="I75" s="611"/>
      <c r="J75" s="611"/>
      <c r="K75" s="611"/>
      <c r="L75" s="611"/>
      <c r="M75" s="611"/>
      <c r="N75" s="611"/>
    </row>
    <row r="76" spans="1:14" ht="27" x14ac:dyDescent="0.3">
      <c r="A76" s="11"/>
      <c r="B76" s="389" t="s">
        <v>29</v>
      </c>
      <c r="C76" s="402" t="str">
        <f t="shared" ref="C76:N76" si="38">"Coût annuel estimé      "&amp;C$5</f>
        <v>Coût annuel estimé      3500 kWh - 4 plages</v>
      </c>
      <c r="D76" s="402" t="str">
        <f t="shared" si="38"/>
        <v>Coût annuel estimé      5000 kWh - 4 plages</v>
      </c>
      <c r="E76" s="402" t="str">
        <f t="shared" si="38"/>
        <v>Coût annuel estimé      PAC air-rad - 4 plages</v>
      </c>
      <c r="F76" s="402" t="str">
        <f t="shared" si="38"/>
        <v>Coût annuel estimé      PAC air-rad - 4 plages</v>
      </c>
      <c r="G76" s="402" t="str">
        <f t="shared" si="38"/>
        <v>Coût annuel estimé      VE2 - 4 plages</v>
      </c>
      <c r="H76" s="402" t="str">
        <f t="shared" si="38"/>
        <v>Coût annuel estimé      VE2 - 4 plages</v>
      </c>
      <c r="I76" s="402" t="str">
        <f t="shared" si="38"/>
        <v>Coût annuel estimé      VE3 - 4 plages</v>
      </c>
      <c r="J76" s="402" t="str">
        <f t="shared" si="38"/>
        <v>Coût annuel estimé      VE3 - 4 plages</v>
      </c>
      <c r="K76" s="402" t="str">
        <f t="shared" si="38"/>
        <v>Coût annuel estimé      PAC air-rad-ECS + VE2 - 4 plages</v>
      </c>
      <c r="L76" s="402" t="str">
        <f t="shared" si="38"/>
        <v>Coût annuel estimé      PAC air-rad-ECS + VE2 - 4 plages</v>
      </c>
      <c r="M76" s="402" t="str">
        <f t="shared" si="38"/>
        <v>Coût annuel estimé      PAC air-rad-ECS + VE3 - 4 plages</v>
      </c>
      <c r="N76" s="402" t="str">
        <f t="shared" si="38"/>
        <v>Coût annuel estimé      PAC air-rad-ECS + VE3 - 4 plages</v>
      </c>
    </row>
    <row r="77" spans="1:14" x14ac:dyDescent="0.3">
      <c r="A77" s="214" t="s">
        <v>11</v>
      </c>
      <c r="B77" s="222"/>
      <c r="C77" s="9">
        <f t="shared" ref="C77:N77" si="39">SUM(C78:C80)</f>
        <v>0</v>
      </c>
      <c r="D77" s="9">
        <f t="shared" si="39"/>
        <v>0</v>
      </c>
      <c r="E77" s="9">
        <f t="shared" si="39"/>
        <v>0</v>
      </c>
      <c r="F77" s="9">
        <f t="shared" si="39"/>
        <v>0</v>
      </c>
      <c r="G77" s="9">
        <f t="shared" si="39"/>
        <v>0</v>
      </c>
      <c r="H77" s="9">
        <f t="shared" si="39"/>
        <v>0</v>
      </c>
      <c r="I77" s="9">
        <f t="shared" si="39"/>
        <v>0</v>
      </c>
      <c r="J77" s="9">
        <f t="shared" si="39"/>
        <v>0</v>
      </c>
      <c r="K77" s="9">
        <f t="shared" si="39"/>
        <v>0</v>
      </c>
      <c r="L77" s="9">
        <f t="shared" si="39"/>
        <v>0</v>
      </c>
      <c r="M77" s="9">
        <f t="shared" si="39"/>
        <v>0</v>
      </c>
      <c r="N77" s="9">
        <f t="shared" si="39"/>
        <v>0</v>
      </c>
    </row>
    <row r="78" spans="1:14" x14ac:dyDescent="0.3">
      <c r="A78" s="59" t="s">
        <v>12</v>
      </c>
      <c r="B78" s="219">
        <f>'TAB4.4.2'!$M$14</f>
        <v>0</v>
      </c>
      <c r="C78" s="9">
        <f t="shared" ref="C78:N78" si="40">$B78*C$11</f>
        <v>0</v>
      </c>
      <c r="D78" s="9">
        <f t="shared" si="40"/>
        <v>0</v>
      </c>
      <c r="E78" s="9">
        <f t="shared" si="40"/>
        <v>0</v>
      </c>
      <c r="F78" s="9">
        <f t="shared" si="40"/>
        <v>0</v>
      </c>
      <c r="G78" s="9">
        <f t="shared" si="40"/>
        <v>0</v>
      </c>
      <c r="H78" s="9">
        <f t="shared" si="40"/>
        <v>0</v>
      </c>
      <c r="I78" s="9">
        <f t="shared" si="40"/>
        <v>0</v>
      </c>
      <c r="J78" s="9">
        <f t="shared" si="40"/>
        <v>0</v>
      </c>
      <c r="K78" s="9">
        <f t="shared" si="40"/>
        <v>0</v>
      </c>
      <c r="L78" s="9">
        <f t="shared" si="40"/>
        <v>0</v>
      </c>
      <c r="M78" s="9">
        <f t="shared" si="40"/>
        <v>0</v>
      </c>
      <c r="N78" s="9">
        <f t="shared" si="40"/>
        <v>0</v>
      </c>
    </row>
    <row r="79" spans="1:14" x14ac:dyDescent="0.3">
      <c r="A79" s="59" t="s">
        <v>14</v>
      </c>
      <c r="B79" s="219">
        <f>'TAB4.4.2'!$M$17</f>
        <v>0</v>
      </c>
      <c r="C79" s="9">
        <f t="shared" ref="C79:N79" si="41">$B79*1</f>
        <v>0</v>
      </c>
      <c r="D79" s="9">
        <f t="shared" si="41"/>
        <v>0</v>
      </c>
      <c r="E79" s="9">
        <f t="shared" si="41"/>
        <v>0</v>
      </c>
      <c r="F79" s="9">
        <f t="shared" si="41"/>
        <v>0</v>
      </c>
      <c r="G79" s="9">
        <f t="shared" si="41"/>
        <v>0</v>
      </c>
      <c r="H79" s="9">
        <f t="shared" si="41"/>
        <v>0</v>
      </c>
      <c r="I79" s="9">
        <f t="shared" si="41"/>
        <v>0</v>
      </c>
      <c r="J79" s="9">
        <f t="shared" si="41"/>
        <v>0</v>
      </c>
      <c r="K79" s="9">
        <f t="shared" si="41"/>
        <v>0</v>
      </c>
      <c r="L79" s="9">
        <f t="shared" si="41"/>
        <v>0</v>
      </c>
      <c r="M79" s="9">
        <f t="shared" si="41"/>
        <v>0</v>
      </c>
      <c r="N79" s="9">
        <f t="shared" si="41"/>
        <v>0</v>
      </c>
    </row>
    <row r="80" spans="1:14" x14ac:dyDescent="0.3">
      <c r="A80" s="59" t="s">
        <v>92</v>
      </c>
      <c r="B80" s="222"/>
      <c r="C80" s="9">
        <f t="shared" ref="C80:N80" si="42">SUM(C81:C84)</f>
        <v>0</v>
      </c>
      <c r="D80" s="9">
        <f t="shared" si="42"/>
        <v>0</v>
      </c>
      <c r="E80" s="9">
        <f t="shared" si="42"/>
        <v>0</v>
      </c>
      <c r="F80" s="9">
        <f t="shared" si="42"/>
        <v>0</v>
      </c>
      <c r="G80" s="9">
        <f t="shared" si="42"/>
        <v>0</v>
      </c>
      <c r="H80" s="9">
        <f t="shared" si="42"/>
        <v>0</v>
      </c>
      <c r="I80" s="9">
        <f t="shared" si="42"/>
        <v>0</v>
      </c>
      <c r="J80" s="9">
        <f t="shared" si="42"/>
        <v>0</v>
      </c>
      <c r="K80" s="9">
        <f t="shared" si="42"/>
        <v>0</v>
      </c>
      <c r="L80" s="9">
        <f t="shared" si="42"/>
        <v>0</v>
      </c>
      <c r="M80" s="9">
        <f t="shared" si="42"/>
        <v>0</v>
      </c>
      <c r="N80" s="9">
        <f t="shared" si="42"/>
        <v>0</v>
      </c>
    </row>
    <row r="81" spans="1:14" x14ac:dyDescent="0.3">
      <c r="A81" s="60" t="s">
        <v>323</v>
      </c>
      <c r="B81" s="222">
        <f>'TAB4.4.2'!$M$19</f>
        <v>0</v>
      </c>
      <c r="C81" s="9">
        <f t="shared" ref="C81:N84" si="43">$B81*C$6</f>
        <v>0</v>
      </c>
      <c r="D81" s="9">
        <f t="shared" si="43"/>
        <v>0</v>
      </c>
      <c r="E81" s="9">
        <f t="shared" si="43"/>
        <v>0</v>
      </c>
      <c r="F81" s="9">
        <f t="shared" si="43"/>
        <v>0</v>
      </c>
      <c r="G81" s="9">
        <f t="shared" si="43"/>
        <v>0</v>
      </c>
      <c r="H81" s="9">
        <f t="shared" si="43"/>
        <v>0</v>
      </c>
      <c r="I81" s="9">
        <f t="shared" si="43"/>
        <v>0</v>
      </c>
      <c r="J81" s="9">
        <f t="shared" si="43"/>
        <v>0</v>
      </c>
      <c r="K81" s="9">
        <f t="shared" si="43"/>
        <v>0</v>
      </c>
      <c r="L81" s="9">
        <f t="shared" si="43"/>
        <v>0</v>
      </c>
      <c r="M81" s="9">
        <f t="shared" si="43"/>
        <v>0</v>
      </c>
      <c r="N81" s="9">
        <f t="shared" si="43"/>
        <v>0</v>
      </c>
    </row>
    <row r="82" spans="1:14" x14ac:dyDescent="0.3">
      <c r="A82" s="60" t="s">
        <v>325</v>
      </c>
      <c r="B82" s="222">
        <f>'TAB4.4.2'!$M$20</f>
        <v>0</v>
      </c>
      <c r="C82" s="9">
        <f t="shared" ref="C82:I82" si="44">$B82*C$6</f>
        <v>0</v>
      </c>
      <c r="D82" s="9">
        <f t="shared" si="44"/>
        <v>0</v>
      </c>
      <c r="E82" s="9">
        <f t="shared" si="44"/>
        <v>0</v>
      </c>
      <c r="F82" s="9">
        <f t="shared" si="44"/>
        <v>0</v>
      </c>
      <c r="G82" s="9">
        <f t="shared" si="44"/>
        <v>0</v>
      </c>
      <c r="H82" s="9">
        <f t="shared" si="44"/>
        <v>0</v>
      </c>
      <c r="I82" s="9">
        <f t="shared" si="44"/>
        <v>0</v>
      </c>
      <c r="J82" s="9">
        <f t="shared" si="43"/>
        <v>0</v>
      </c>
      <c r="K82" s="9">
        <f t="shared" si="43"/>
        <v>0</v>
      </c>
      <c r="L82" s="9">
        <f t="shared" si="43"/>
        <v>0</v>
      </c>
      <c r="M82" s="9">
        <f t="shared" si="43"/>
        <v>0</v>
      </c>
      <c r="N82" s="9">
        <f t="shared" si="43"/>
        <v>0</v>
      </c>
    </row>
    <row r="83" spans="1:14" x14ac:dyDescent="0.3">
      <c r="A83" s="60" t="s">
        <v>326</v>
      </c>
      <c r="B83" s="222">
        <f>'TAB4.4.2'!$M$21</f>
        <v>0</v>
      </c>
      <c r="C83" s="9">
        <f t="shared" si="43"/>
        <v>0</v>
      </c>
      <c r="D83" s="9">
        <f t="shared" si="43"/>
        <v>0</v>
      </c>
      <c r="E83" s="9">
        <f t="shared" si="43"/>
        <v>0</v>
      </c>
      <c r="F83" s="9">
        <f t="shared" si="43"/>
        <v>0</v>
      </c>
      <c r="G83" s="9">
        <f t="shared" si="43"/>
        <v>0</v>
      </c>
      <c r="H83" s="9">
        <f t="shared" si="43"/>
        <v>0</v>
      </c>
      <c r="I83" s="9">
        <f t="shared" si="43"/>
        <v>0</v>
      </c>
      <c r="J83" s="9">
        <f t="shared" si="43"/>
        <v>0</v>
      </c>
      <c r="K83" s="9">
        <f t="shared" si="43"/>
        <v>0</v>
      </c>
      <c r="L83" s="9">
        <f t="shared" si="43"/>
        <v>0</v>
      </c>
      <c r="M83" s="9">
        <f t="shared" si="43"/>
        <v>0</v>
      </c>
      <c r="N83" s="9">
        <f t="shared" si="43"/>
        <v>0</v>
      </c>
    </row>
    <row r="84" spans="1:14" x14ac:dyDescent="0.3">
      <c r="A84" s="60" t="s">
        <v>327</v>
      </c>
      <c r="B84" s="222">
        <f>'TAB4.4.2'!$M$22</f>
        <v>0</v>
      </c>
      <c r="C84" s="9">
        <f t="shared" si="43"/>
        <v>0</v>
      </c>
      <c r="D84" s="9">
        <f t="shared" si="43"/>
        <v>0</v>
      </c>
      <c r="E84" s="9">
        <f t="shared" si="43"/>
        <v>0</v>
      </c>
      <c r="F84" s="9">
        <f t="shared" si="43"/>
        <v>0</v>
      </c>
      <c r="G84" s="9">
        <f t="shared" si="43"/>
        <v>0</v>
      </c>
      <c r="H84" s="9">
        <f t="shared" si="43"/>
        <v>0</v>
      </c>
      <c r="I84" s="9">
        <f t="shared" si="43"/>
        <v>0</v>
      </c>
      <c r="J84" s="9">
        <f t="shared" si="43"/>
        <v>0</v>
      </c>
      <c r="K84" s="9">
        <f t="shared" si="43"/>
        <v>0</v>
      </c>
      <c r="L84" s="9">
        <f t="shared" si="43"/>
        <v>0</v>
      </c>
      <c r="M84" s="9">
        <f t="shared" si="43"/>
        <v>0</v>
      </c>
      <c r="N84" s="9">
        <f t="shared" si="43"/>
        <v>0</v>
      </c>
    </row>
    <row r="85" spans="1:14" x14ac:dyDescent="0.3">
      <c r="A85" s="214" t="s">
        <v>539</v>
      </c>
      <c r="B85" s="222">
        <f>'TAB4.4.2'!$M$27</f>
        <v>0</v>
      </c>
      <c r="C85" s="9">
        <f t="shared" ref="C85:N85" si="45">$B85*C$10</f>
        <v>0</v>
      </c>
      <c r="D85" s="9">
        <f t="shared" si="45"/>
        <v>0</v>
      </c>
      <c r="E85" s="9">
        <f t="shared" si="45"/>
        <v>0</v>
      </c>
      <c r="F85" s="9">
        <f t="shared" si="45"/>
        <v>0</v>
      </c>
      <c r="G85" s="9">
        <f t="shared" si="45"/>
        <v>0</v>
      </c>
      <c r="H85" s="9">
        <f t="shared" si="45"/>
        <v>0</v>
      </c>
      <c r="I85" s="9">
        <f t="shared" si="45"/>
        <v>0</v>
      </c>
      <c r="J85" s="9">
        <f t="shared" si="45"/>
        <v>0</v>
      </c>
      <c r="K85" s="9">
        <f t="shared" si="45"/>
        <v>0</v>
      </c>
      <c r="L85" s="9">
        <f t="shared" si="45"/>
        <v>0</v>
      </c>
      <c r="M85" s="9">
        <f t="shared" si="45"/>
        <v>0</v>
      </c>
      <c r="N85" s="9">
        <f t="shared" si="45"/>
        <v>0</v>
      </c>
    </row>
    <row r="86" spans="1:14" x14ac:dyDescent="0.3">
      <c r="A86" s="214" t="s">
        <v>89</v>
      </c>
      <c r="B86" s="222"/>
      <c r="C86" s="9">
        <f t="shared" ref="C86:N86" si="46">SUM(C87:C89)</f>
        <v>0</v>
      </c>
      <c r="D86" s="9">
        <f t="shared" si="46"/>
        <v>0</v>
      </c>
      <c r="E86" s="9">
        <f t="shared" si="46"/>
        <v>0</v>
      </c>
      <c r="F86" s="9">
        <f t="shared" si="46"/>
        <v>0</v>
      </c>
      <c r="G86" s="9">
        <f t="shared" si="46"/>
        <v>0</v>
      </c>
      <c r="H86" s="9">
        <f t="shared" si="46"/>
        <v>0</v>
      </c>
      <c r="I86" s="9">
        <f t="shared" si="46"/>
        <v>0</v>
      </c>
      <c r="J86" s="9">
        <f t="shared" si="46"/>
        <v>0</v>
      </c>
      <c r="K86" s="9">
        <f t="shared" si="46"/>
        <v>0</v>
      </c>
      <c r="L86" s="9">
        <f t="shared" si="46"/>
        <v>0</v>
      </c>
      <c r="M86" s="9">
        <f t="shared" si="46"/>
        <v>0</v>
      </c>
      <c r="N86" s="9">
        <f t="shared" si="46"/>
        <v>0</v>
      </c>
    </row>
    <row r="87" spans="1:14" x14ac:dyDescent="0.3">
      <c r="A87" s="59" t="s">
        <v>4</v>
      </c>
      <c r="B87" s="222">
        <f>'TAB4.4.2'!$M$29</f>
        <v>0</v>
      </c>
      <c r="C87" s="9">
        <f t="shared" ref="C87:N90" si="47">$B87*C$10</f>
        <v>0</v>
      </c>
      <c r="D87" s="9">
        <f t="shared" si="47"/>
        <v>0</v>
      </c>
      <c r="E87" s="9">
        <f t="shared" si="47"/>
        <v>0</v>
      </c>
      <c r="F87" s="9">
        <f t="shared" si="47"/>
        <v>0</v>
      </c>
      <c r="G87" s="9">
        <f t="shared" si="47"/>
        <v>0</v>
      </c>
      <c r="H87" s="9">
        <f t="shared" si="47"/>
        <v>0</v>
      </c>
      <c r="I87" s="9">
        <f t="shared" si="47"/>
        <v>0</v>
      </c>
      <c r="J87" s="9">
        <f t="shared" si="47"/>
        <v>0</v>
      </c>
      <c r="K87" s="9">
        <f t="shared" si="47"/>
        <v>0</v>
      </c>
      <c r="L87" s="9">
        <f t="shared" si="47"/>
        <v>0</v>
      </c>
      <c r="M87" s="9">
        <f t="shared" si="47"/>
        <v>0</v>
      </c>
      <c r="N87" s="9">
        <f t="shared" si="47"/>
        <v>0</v>
      </c>
    </row>
    <row r="88" spans="1:14" x14ac:dyDescent="0.3">
      <c r="A88" s="59" t="s">
        <v>104</v>
      </c>
      <c r="B88" s="222">
        <f>'TAB4.4.2'!$M$30</f>
        <v>0</v>
      </c>
      <c r="C88" s="9">
        <f t="shared" si="47"/>
        <v>0</v>
      </c>
      <c r="D88" s="9">
        <f t="shared" si="47"/>
        <v>0</v>
      </c>
      <c r="E88" s="9">
        <f t="shared" si="47"/>
        <v>0</v>
      </c>
      <c r="F88" s="9">
        <f t="shared" si="47"/>
        <v>0</v>
      </c>
      <c r="G88" s="9">
        <f t="shared" si="47"/>
        <v>0</v>
      </c>
      <c r="H88" s="9">
        <f t="shared" si="47"/>
        <v>0</v>
      </c>
      <c r="I88" s="9">
        <f t="shared" si="47"/>
        <v>0</v>
      </c>
      <c r="J88" s="9">
        <f t="shared" si="47"/>
        <v>0</v>
      </c>
      <c r="K88" s="9">
        <f t="shared" si="47"/>
        <v>0</v>
      </c>
      <c r="L88" s="9">
        <f t="shared" si="47"/>
        <v>0</v>
      </c>
      <c r="M88" s="9">
        <f t="shared" si="47"/>
        <v>0</v>
      </c>
      <c r="N88" s="9">
        <f t="shared" si="47"/>
        <v>0</v>
      </c>
    </row>
    <row r="89" spans="1:14" x14ac:dyDescent="0.3">
      <c r="A89" s="59" t="s">
        <v>106</v>
      </c>
      <c r="B89" s="222">
        <f>'TAB4.4.2'!$M$31</f>
        <v>0</v>
      </c>
      <c r="C89" s="9">
        <f t="shared" si="47"/>
        <v>0</v>
      </c>
      <c r="D89" s="9">
        <f t="shared" si="47"/>
        <v>0</v>
      </c>
      <c r="E89" s="9">
        <f t="shared" si="47"/>
        <v>0</v>
      </c>
      <c r="F89" s="9">
        <f t="shared" si="47"/>
        <v>0</v>
      </c>
      <c r="G89" s="9">
        <f t="shared" si="47"/>
        <v>0</v>
      </c>
      <c r="H89" s="9">
        <f t="shared" si="47"/>
        <v>0</v>
      </c>
      <c r="I89" s="9">
        <f t="shared" si="47"/>
        <v>0</v>
      </c>
      <c r="J89" s="9">
        <f t="shared" si="47"/>
        <v>0</v>
      </c>
      <c r="K89" s="9">
        <f t="shared" si="47"/>
        <v>0</v>
      </c>
      <c r="L89" s="9">
        <f t="shared" si="47"/>
        <v>0</v>
      </c>
      <c r="M89" s="9">
        <f t="shared" si="47"/>
        <v>0</v>
      </c>
      <c r="N89" s="9">
        <f t="shared" si="47"/>
        <v>0</v>
      </c>
    </row>
    <row r="90" spans="1:14" x14ac:dyDescent="0.3">
      <c r="A90" s="214" t="s">
        <v>90</v>
      </c>
      <c r="B90" s="222">
        <f>'TAB4.4.2'!$M$32</f>
        <v>0</v>
      </c>
      <c r="C90" s="9">
        <f t="shared" si="47"/>
        <v>0</v>
      </c>
      <c r="D90" s="9">
        <f t="shared" si="47"/>
        <v>0</v>
      </c>
      <c r="E90" s="9">
        <f t="shared" si="47"/>
        <v>0</v>
      </c>
      <c r="F90" s="9">
        <f t="shared" si="47"/>
        <v>0</v>
      </c>
      <c r="G90" s="9">
        <f t="shared" si="47"/>
        <v>0</v>
      </c>
      <c r="H90" s="9">
        <f t="shared" si="47"/>
        <v>0</v>
      </c>
      <c r="I90" s="9">
        <f t="shared" si="47"/>
        <v>0</v>
      </c>
      <c r="J90" s="9">
        <f t="shared" si="47"/>
        <v>0</v>
      </c>
      <c r="K90" s="9">
        <f t="shared" si="47"/>
        <v>0</v>
      </c>
      <c r="L90" s="9">
        <f t="shared" si="47"/>
        <v>0</v>
      </c>
      <c r="M90" s="9">
        <f t="shared" si="47"/>
        <v>0</v>
      </c>
      <c r="N90" s="9">
        <f t="shared" si="47"/>
        <v>0</v>
      </c>
    </row>
    <row r="91" spans="1:14" x14ac:dyDescent="0.3">
      <c r="A91" s="212" t="s">
        <v>19</v>
      </c>
      <c r="B91" s="15"/>
      <c r="C91" s="188">
        <f t="shared" ref="C91:N91" si="48">SUM(C77,C85:C86,C90)</f>
        <v>0</v>
      </c>
      <c r="D91" s="188">
        <f t="shared" si="48"/>
        <v>0</v>
      </c>
      <c r="E91" s="188">
        <f t="shared" si="48"/>
        <v>0</v>
      </c>
      <c r="F91" s="188">
        <f t="shared" si="48"/>
        <v>0</v>
      </c>
      <c r="G91" s="188">
        <f t="shared" si="48"/>
        <v>0</v>
      </c>
      <c r="H91" s="188">
        <f t="shared" si="48"/>
        <v>0</v>
      </c>
      <c r="I91" s="188">
        <f t="shared" si="48"/>
        <v>0</v>
      </c>
      <c r="J91" s="188">
        <f t="shared" si="48"/>
        <v>0</v>
      </c>
      <c r="K91" s="188">
        <f t="shared" si="48"/>
        <v>0</v>
      </c>
      <c r="L91" s="188">
        <f t="shared" si="48"/>
        <v>0</v>
      </c>
      <c r="M91" s="188">
        <f t="shared" si="48"/>
        <v>0</v>
      </c>
      <c r="N91" s="188">
        <f t="shared" si="48"/>
        <v>0</v>
      </c>
    </row>
    <row r="92" spans="1:14" x14ac:dyDescent="0.3">
      <c r="A92" s="25" t="s">
        <v>365</v>
      </c>
      <c r="B92" s="7"/>
      <c r="C92" s="219">
        <f t="shared" ref="C92:N92" si="49">C70</f>
        <v>0</v>
      </c>
      <c r="D92" s="219">
        <f t="shared" si="49"/>
        <v>0</v>
      </c>
      <c r="E92" s="219">
        <f t="shared" si="49"/>
        <v>0</v>
      </c>
      <c r="F92" s="219">
        <f t="shared" si="49"/>
        <v>0</v>
      </c>
      <c r="G92" s="219">
        <f t="shared" si="49"/>
        <v>0</v>
      </c>
      <c r="H92" s="219">
        <f t="shared" si="49"/>
        <v>0</v>
      </c>
      <c r="I92" s="219">
        <f t="shared" si="49"/>
        <v>0</v>
      </c>
      <c r="J92" s="219">
        <f t="shared" si="49"/>
        <v>0</v>
      </c>
      <c r="K92" s="219">
        <f t="shared" si="49"/>
        <v>0</v>
      </c>
      <c r="L92" s="219">
        <f t="shared" si="49"/>
        <v>0</v>
      </c>
      <c r="M92" s="219">
        <f t="shared" si="49"/>
        <v>0</v>
      </c>
      <c r="N92" s="219">
        <f t="shared" si="49"/>
        <v>0</v>
      </c>
    </row>
    <row r="93" spans="1:14" x14ac:dyDescent="0.3">
      <c r="A93" s="190" t="s">
        <v>362</v>
      </c>
      <c r="B93" s="191"/>
      <c r="C93" s="192">
        <f t="shared" ref="C93:N93" si="50">C91-C92</f>
        <v>0</v>
      </c>
      <c r="D93" s="192">
        <f t="shared" si="50"/>
        <v>0</v>
      </c>
      <c r="E93" s="192">
        <f t="shared" si="50"/>
        <v>0</v>
      </c>
      <c r="F93" s="192">
        <f t="shared" si="50"/>
        <v>0</v>
      </c>
      <c r="G93" s="192">
        <f t="shared" si="50"/>
        <v>0</v>
      </c>
      <c r="H93" s="192">
        <f t="shared" si="50"/>
        <v>0</v>
      </c>
      <c r="I93" s="192">
        <f t="shared" si="50"/>
        <v>0</v>
      </c>
      <c r="J93" s="192">
        <f t="shared" si="50"/>
        <v>0</v>
      </c>
      <c r="K93" s="192">
        <f t="shared" si="50"/>
        <v>0</v>
      </c>
      <c r="L93" s="192">
        <f t="shared" si="50"/>
        <v>0</v>
      </c>
      <c r="M93" s="192">
        <f t="shared" si="50"/>
        <v>0</v>
      </c>
      <c r="N93" s="192">
        <f t="shared" si="50"/>
        <v>0</v>
      </c>
    </row>
    <row r="94" spans="1:14" ht="15.75" thickBot="1" x14ac:dyDescent="0.35">
      <c r="A94" s="141" t="s">
        <v>363</v>
      </c>
      <c r="B94" s="142"/>
    </row>
    <row r="95" spans="1:14" ht="18.75" thickTop="1" x14ac:dyDescent="0.35">
      <c r="A95" s="610" t="s">
        <v>349</v>
      </c>
      <c r="B95" s="611"/>
      <c r="C95" s="611"/>
      <c r="D95" s="611"/>
      <c r="E95" s="611"/>
      <c r="F95" s="611"/>
      <c r="G95" s="611"/>
      <c r="H95" s="611"/>
      <c r="I95" s="611"/>
      <c r="J95" s="611"/>
      <c r="K95" s="611"/>
      <c r="L95" s="611"/>
      <c r="M95" s="611"/>
      <c r="N95" s="611"/>
    </row>
    <row r="96" spans="1:14" ht="27" x14ac:dyDescent="0.3">
      <c r="A96" s="11"/>
      <c r="B96" s="389" t="s">
        <v>29</v>
      </c>
      <c r="C96" s="402" t="str">
        <f t="shared" ref="C96:N96" si="51">"Coût annuel estimé      "&amp;C$5</f>
        <v>Coût annuel estimé      3500 kWh - 4 plages</v>
      </c>
      <c r="D96" s="402" t="str">
        <f t="shared" si="51"/>
        <v>Coût annuel estimé      5000 kWh - 4 plages</v>
      </c>
      <c r="E96" s="402" t="str">
        <f t="shared" si="51"/>
        <v>Coût annuel estimé      PAC air-rad - 4 plages</v>
      </c>
      <c r="F96" s="402" t="str">
        <f t="shared" si="51"/>
        <v>Coût annuel estimé      PAC air-rad - 4 plages</v>
      </c>
      <c r="G96" s="402" t="str">
        <f t="shared" si="51"/>
        <v>Coût annuel estimé      VE2 - 4 plages</v>
      </c>
      <c r="H96" s="402" t="str">
        <f t="shared" si="51"/>
        <v>Coût annuel estimé      VE2 - 4 plages</v>
      </c>
      <c r="I96" s="402" t="str">
        <f t="shared" si="51"/>
        <v>Coût annuel estimé      VE3 - 4 plages</v>
      </c>
      <c r="J96" s="402" t="str">
        <f t="shared" si="51"/>
        <v>Coût annuel estimé      VE3 - 4 plages</v>
      </c>
      <c r="K96" s="402" t="str">
        <f t="shared" si="51"/>
        <v>Coût annuel estimé      PAC air-rad-ECS + VE2 - 4 plages</v>
      </c>
      <c r="L96" s="402" t="str">
        <f t="shared" si="51"/>
        <v>Coût annuel estimé      PAC air-rad-ECS + VE2 - 4 plages</v>
      </c>
      <c r="M96" s="402" t="str">
        <f t="shared" si="51"/>
        <v>Coût annuel estimé      PAC air-rad-ECS + VE3 - 4 plages</v>
      </c>
      <c r="N96" s="402" t="str">
        <f t="shared" si="51"/>
        <v>Coût annuel estimé      PAC air-rad-ECS + VE3 - 4 plages</v>
      </c>
    </row>
    <row r="97" spans="1:14" x14ac:dyDescent="0.3">
      <c r="A97" s="214" t="s">
        <v>11</v>
      </c>
      <c r="B97" s="222"/>
      <c r="C97" s="9">
        <f t="shared" ref="C97:N97" si="52">SUM(C98:C100)</f>
        <v>0</v>
      </c>
      <c r="D97" s="9">
        <f t="shared" si="52"/>
        <v>0</v>
      </c>
      <c r="E97" s="9">
        <f t="shared" si="52"/>
        <v>0</v>
      </c>
      <c r="F97" s="9">
        <f t="shared" si="52"/>
        <v>0</v>
      </c>
      <c r="G97" s="9">
        <f t="shared" si="52"/>
        <v>0</v>
      </c>
      <c r="H97" s="9">
        <f t="shared" si="52"/>
        <v>0</v>
      </c>
      <c r="I97" s="9">
        <f t="shared" si="52"/>
        <v>0</v>
      </c>
      <c r="J97" s="9">
        <f t="shared" si="52"/>
        <v>0</v>
      </c>
      <c r="K97" s="9">
        <f t="shared" si="52"/>
        <v>0</v>
      </c>
      <c r="L97" s="9">
        <f t="shared" si="52"/>
        <v>0</v>
      </c>
      <c r="M97" s="9">
        <f t="shared" si="52"/>
        <v>0</v>
      </c>
      <c r="N97" s="9">
        <f t="shared" si="52"/>
        <v>0</v>
      </c>
    </row>
    <row r="98" spans="1:14" x14ac:dyDescent="0.3">
      <c r="A98" s="59" t="s">
        <v>12</v>
      </c>
      <c r="B98" s="219">
        <f>'TAB4.5.2'!$M$14</f>
        <v>0</v>
      </c>
      <c r="C98" s="9">
        <f t="shared" ref="C98:N98" si="53">$B98*C$11</f>
        <v>0</v>
      </c>
      <c r="D98" s="9">
        <f t="shared" si="53"/>
        <v>0</v>
      </c>
      <c r="E98" s="9">
        <f t="shared" si="53"/>
        <v>0</v>
      </c>
      <c r="F98" s="9">
        <f t="shared" si="53"/>
        <v>0</v>
      </c>
      <c r="G98" s="9">
        <f t="shared" si="53"/>
        <v>0</v>
      </c>
      <c r="H98" s="9">
        <f t="shared" si="53"/>
        <v>0</v>
      </c>
      <c r="I98" s="9">
        <f t="shared" si="53"/>
        <v>0</v>
      </c>
      <c r="J98" s="9">
        <f t="shared" si="53"/>
        <v>0</v>
      </c>
      <c r="K98" s="9">
        <f t="shared" si="53"/>
        <v>0</v>
      </c>
      <c r="L98" s="9">
        <f t="shared" si="53"/>
        <v>0</v>
      </c>
      <c r="M98" s="9">
        <f t="shared" si="53"/>
        <v>0</v>
      </c>
      <c r="N98" s="9">
        <f t="shared" si="53"/>
        <v>0</v>
      </c>
    </row>
    <row r="99" spans="1:14" x14ac:dyDescent="0.3">
      <c r="A99" s="59" t="s">
        <v>14</v>
      </c>
      <c r="B99" s="219">
        <f>'TAB4.5.2'!$M$17</f>
        <v>0</v>
      </c>
      <c r="C99" s="9">
        <f t="shared" ref="C99:N99" si="54">$B99*1</f>
        <v>0</v>
      </c>
      <c r="D99" s="9">
        <f t="shared" si="54"/>
        <v>0</v>
      </c>
      <c r="E99" s="9">
        <f t="shared" si="54"/>
        <v>0</v>
      </c>
      <c r="F99" s="9">
        <f t="shared" si="54"/>
        <v>0</v>
      </c>
      <c r="G99" s="9">
        <f t="shared" si="54"/>
        <v>0</v>
      </c>
      <c r="H99" s="9">
        <f t="shared" si="54"/>
        <v>0</v>
      </c>
      <c r="I99" s="9">
        <f t="shared" si="54"/>
        <v>0</v>
      </c>
      <c r="J99" s="9">
        <f t="shared" si="54"/>
        <v>0</v>
      </c>
      <c r="K99" s="9">
        <f t="shared" si="54"/>
        <v>0</v>
      </c>
      <c r="L99" s="9">
        <f t="shared" si="54"/>
        <v>0</v>
      </c>
      <c r="M99" s="9">
        <f t="shared" si="54"/>
        <v>0</v>
      </c>
      <c r="N99" s="9">
        <f t="shared" si="54"/>
        <v>0</v>
      </c>
    </row>
    <row r="100" spans="1:14" x14ac:dyDescent="0.3">
      <c r="A100" s="59" t="s">
        <v>92</v>
      </c>
      <c r="B100" s="222"/>
      <c r="C100" s="9">
        <f t="shared" ref="C100:N100" si="55">SUM(C101:C104)</f>
        <v>0</v>
      </c>
      <c r="D100" s="9">
        <f t="shared" si="55"/>
        <v>0</v>
      </c>
      <c r="E100" s="9">
        <f t="shared" si="55"/>
        <v>0</v>
      </c>
      <c r="F100" s="9">
        <f t="shared" si="55"/>
        <v>0</v>
      </c>
      <c r="G100" s="9">
        <f t="shared" si="55"/>
        <v>0</v>
      </c>
      <c r="H100" s="9">
        <f t="shared" si="55"/>
        <v>0</v>
      </c>
      <c r="I100" s="9">
        <f t="shared" si="55"/>
        <v>0</v>
      </c>
      <c r="J100" s="9">
        <f t="shared" si="55"/>
        <v>0</v>
      </c>
      <c r="K100" s="9">
        <f t="shared" si="55"/>
        <v>0</v>
      </c>
      <c r="L100" s="9">
        <f t="shared" si="55"/>
        <v>0</v>
      </c>
      <c r="M100" s="9">
        <f t="shared" si="55"/>
        <v>0</v>
      </c>
      <c r="N100" s="9">
        <f t="shared" si="55"/>
        <v>0</v>
      </c>
    </row>
    <row r="101" spans="1:14" x14ac:dyDescent="0.3">
      <c r="A101" s="60" t="s">
        <v>323</v>
      </c>
      <c r="B101" s="222">
        <f>'TAB4.5.2'!$M$19</f>
        <v>0</v>
      </c>
      <c r="C101" s="9">
        <f t="shared" ref="C101:N104" si="56">$B101*C$6</f>
        <v>0</v>
      </c>
      <c r="D101" s="9">
        <f t="shared" si="56"/>
        <v>0</v>
      </c>
      <c r="E101" s="9">
        <f t="shared" si="56"/>
        <v>0</v>
      </c>
      <c r="F101" s="9">
        <f t="shared" si="56"/>
        <v>0</v>
      </c>
      <c r="G101" s="9">
        <f t="shared" si="56"/>
        <v>0</v>
      </c>
      <c r="H101" s="9">
        <f t="shared" si="56"/>
        <v>0</v>
      </c>
      <c r="I101" s="9">
        <f t="shared" si="56"/>
        <v>0</v>
      </c>
      <c r="J101" s="9">
        <f t="shared" si="56"/>
        <v>0</v>
      </c>
      <c r="K101" s="9">
        <f t="shared" si="56"/>
        <v>0</v>
      </c>
      <c r="L101" s="9">
        <f t="shared" si="56"/>
        <v>0</v>
      </c>
      <c r="M101" s="9">
        <f t="shared" si="56"/>
        <v>0</v>
      </c>
      <c r="N101" s="9">
        <f t="shared" si="56"/>
        <v>0</v>
      </c>
    </row>
    <row r="102" spans="1:14" x14ac:dyDescent="0.3">
      <c r="A102" s="60" t="s">
        <v>325</v>
      </c>
      <c r="B102" s="222">
        <f>'TAB4.5.2'!$M$20</f>
        <v>0</v>
      </c>
      <c r="C102" s="9">
        <f t="shared" ref="C102:I102" si="57">$B102*C$6</f>
        <v>0</v>
      </c>
      <c r="D102" s="9">
        <f t="shared" si="57"/>
        <v>0</v>
      </c>
      <c r="E102" s="9">
        <f t="shared" si="57"/>
        <v>0</v>
      </c>
      <c r="F102" s="9">
        <f t="shared" si="57"/>
        <v>0</v>
      </c>
      <c r="G102" s="9">
        <f t="shared" si="57"/>
        <v>0</v>
      </c>
      <c r="H102" s="9">
        <f t="shared" si="57"/>
        <v>0</v>
      </c>
      <c r="I102" s="9">
        <f t="shared" si="57"/>
        <v>0</v>
      </c>
      <c r="J102" s="9">
        <f t="shared" si="56"/>
        <v>0</v>
      </c>
      <c r="K102" s="9">
        <f t="shared" si="56"/>
        <v>0</v>
      </c>
      <c r="L102" s="9">
        <f t="shared" si="56"/>
        <v>0</v>
      </c>
      <c r="M102" s="9">
        <f t="shared" si="56"/>
        <v>0</v>
      </c>
      <c r="N102" s="9">
        <f t="shared" si="56"/>
        <v>0</v>
      </c>
    </row>
    <row r="103" spans="1:14" x14ac:dyDescent="0.3">
      <c r="A103" s="60" t="s">
        <v>326</v>
      </c>
      <c r="B103" s="222">
        <f>'TAB4.5.2'!$M$21</f>
        <v>0</v>
      </c>
      <c r="C103" s="9">
        <f t="shared" si="56"/>
        <v>0</v>
      </c>
      <c r="D103" s="9">
        <f t="shared" si="56"/>
        <v>0</v>
      </c>
      <c r="E103" s="9">
        <f t="shared" si="56"/>
        <v>0</v>
      </c>
      <c r="F103" s="9">
        <f t="shared" si="56"/>
        <v>0</v>
      </c>
      <c r="G103" s="9">
        <f t="shared" si="56"/>
        <v>0</v>
      </c>
      <c r="H103" s="9">
        <f t="shared" si="56"/>
        <v>0</v>
      </c>
      <c r="I103" s="9">
        <f t="shared" si="56"/>
        <v>0</v>
      </c>
      <c r="J103" s="9">
        <f t="shared" si="56"/>
        <v>0</v>
      </c>
      <c r="K103" s="9">
        <f t="shared" si="56"/>
        <v>0</v>
      </c>
      <c r="L103" s="9">
        <f t="shared" si="56"/>
        <v>0</v>
      </c>
      <c r="M103" s="9">
        <f t="shared" si="56"/>
        <v>0</v>
      </c>
      <c r="N103" s="9">
        <f t="shared" si="56"/>
        <v>0</v>
      </c>
    </row>
    <row r="104" spans="1:14" x14ac:dyDescent="0.3">
      <c r="A104" s="60" t="s">
        <v>327</v>
      </c>
      <c r="B104" s="222">
        <f>'TAB4.5.2'!$M$22</f>
        <v>0</v>
      </c>
      <c r="C104" s="9">
        <f t="shared" si="56"/>
        <v>0</v>
      </c>
      <c r="D104" s="9">
        <f t="shared" si="56"/>
        <v>0</v>
      </c>
      <c r="E104" s="9">
        <f t="shared" si="56"/>
        <v>0</v>
      </c>
      <c r="F104" s="9">
        <f t="shared" si="56"/>
        <v>0</v>
      </c>
      <c r="G104" s="9">
        <f t="shared" si="56"/>
        <v>0</v>
      </c>
      <c r="H104" s="9">
        <f t="shared" si="56"/>
        <v>0</v>
      </c>
      <c r="I104" s="9">
        <f t="shared" si="56"/>
        <v>0</v>
      </c>
      <c r="J104" s="9">
        <f t="shared" si="56"/>
        <v>0</v>
      </c>
      <c r="K104" s="9">
        <f t="shared" si="56"/>
        <v>0</v>
      </c>
      <c r="L104" s="9">
        <f t="shared" si="56"/>
        <v>0</v>
      </c>
      <c r="M104" s="9">
        <f t="shared" si="56"/>
        <v>0</v>
      </c>
      <c r="N104" s="9">
        <f t="shared" si="56"/>
        <v>0</v>
      </c>
    </row>
    <row r="105" spans="1:14" x14ac:dyDescent="0.3">
      <c r="A105" s="214" t="s">
        <v>539</v>
      </c>
      <c r="B105" s="222">
        <f>'TAB4.5.2'!$M$27</f>
        <v>0</v>
      </c>
      <c r="C105" s="9">
        <f t="shared" ref="C105:N105" si="58">$B105*C$10</f>
        <v>0</v>
      </c>
      <c r="D105" s="9">
        <f t="shared" si="58"/>
        <v>0</v>
      </c>
      <c r="E105" s="9">
        <f t="shared" si="58"/>
        <v>0</v>
      </c>
      <c r="F105" s="9">
        <f t="shared" si="58"/>
        <v>0</v>
      </c>
      <c r="G105" s="9">
        <f t="shared" si="58"/>
        <v>0</v>
      </c>
      <c r="H105" s="9">
        <f t="shared" si="58"/>
        <v>0</v>
      </c>
      <c r="I105" s="9">
        <f t="shared" si="58"/>
        <v>0</v>
      </c>
      <c r="J105" s="9">
        <f t="shared" si="58"/>
        <v>0</v>
      </c>
      <c r="K105" s="9">
        <f t="shared" si="58"/>
        <v>0</v>
      </c>
      <c r="L105" s="9">
        <f t="shared" si="58"/>
        <v>0</v>
      </c>
      <c r="M105" s="9">
        <f t="shared" si="58"/>
        <v>0</v>
      </c>
      <c r="N105" s="9">
        <f t="shared" si="58"/>
        <v>0</v>
      </c>
    </row>
    <row r="106" spans="1:14" x14ac:dyDescent="0.3">
      <c r="A106" s="214" t="s">
        <v>89</v>
      </c>
      <c r="B106" s="222"/>
      <c r="C106" s="9">
        <f t="shared" ref="C106:N106" si="59">SUM(C107:C109)</f>
        <v>0</v>
      </c>
      <c r="D106" s="9">
        <f t="shared" si="59"/>
        <v>0</v>
      </c>
      <c r="E106" s="9">
        <f t="shared" si="59"/>
        <v>0</v>
      </c>
      <c r="F106" s="9">
        <f t="shared" si="59"/>
        <v>0</v>
      </c>
      <c r="G106" s="9">
        <f t="shared" si="59"/>
        <v>0</v>
      </c>
      <c r="H106" s="9">
        <f t="shared" si="59"/>
        <v>0</v>
      </c>
      <c r="I106" s="9">
        <f t="shared" si="59"/>
        <v>0</v>
      </c>
      <c r="J106" s="9">
        <f t="shared" si="59"/>
        <v>0</v>
      </c>
      <c r="K106" s="9">
        <f t="shared" si="59"/>
        <v>0</v>
      </c>
      <c r="L106" s="9">
        <f t="shared" si="59"/>
        <v>0</v>
      </c>
      <c r="M106" s="9">
        <f t="shared" si="59"/>
        <v>0</v>
      </c>
      <c r="N106" s="9">
        <f t="shared" si="59"/>
        <v>0</v>
      </c>
    </row>
    <row r="107" spans="1:14" x14ac:dyDescent="0.3">
      <c r="A107" s="59" t="s">
        <v>4</v>
      </c>
      <c r="B107" s="222">
        <f>'TAB4.5.2'!$M$29</f>
        <v>0</v>
      </c>
      <c r="C107" s="9">
        <f t="shared" ref="C107:N110" si="60">$B107*C$10</f>
        <v>0</v>
      </c>
      <c r="D107" s="9">
        <f t="shared" si="60"/>
        <v>0</v>
      </c>
      <c r="E107" s="9">
        <f t="shared" si="60"/>
        <v>0</v>
      </c>
      <c r="F107" s="9">
        <f t="shared" si="60"/>
        <v>0</v>
      </c>
      <c r="G107" s="9">
        <f t="shared" si="60"/>
        <v>0</v>
      </c>
      <c r="H107" s="9">
        <f t="shared" si="60"/>
        <v>0</v>
      </c>
      <c r="I107" s="9">
        <f t="shared" si="60"/>
        <v>0</v>
      </c>
      <c r="J107" s="9">
        <f t="shared" si="60"/>
        <v>0</v>
      </c>
      <c r="K107" s="9">
        <f t="shared" si="60"/>
        <v>0</v>
      </c>
      <c r="L107" s="9">
        <f t="shared" si="60"/>
        <v>0</v>
      </c>
      <c r="M107" s="9">
        <f t="shared" si="60"/>
        <v>0</v>
      </c>
      <c r="N107" s="9">
        <f t="shared" si="60"/>
        <v>0</v>
      </c>
    </row>
    <row r="108" spans="1:14" x14ac:dyDescent="0.3">
      <c r="A108" s="59" t="s">
        <v>104</v>
      </c>
      <c r="B108" s="222">
        <f>'TAB4.5.2'!$M$30</f>
        <v>0</v>
      </c>
      <c r="C108" s="9">
        <f t="shared" si="60"/>
        <v>0</v>
      </c>
      <c r="D108" s="9">
        <f t="shared" si="60"/>
        <v>0</v>
      </c>
      <c r="E108" s="9">
        <f t="shared" si="60"/>
        <v>0</v>
      </c>
      <c r="F108" s="9">
        <f t="shared" si="60"/>
        <v>0</v>
      </c>
      <c r="G108" s="9">
        <f t="shared" si="60"/>
        <v>0</v>
      </c>
      <c r="H108" s="9">
        <f t="shared" si="60"/>
        <v>0</v>
      </c>
      <c r="I108" s="9">
        <f t="shared" si="60"/>
        <v>0</v>
      </c>
      <c r="J108" s="9">
        <f t="shared" si="60"/>
        <v>0</v>
      </c>
      <c r="K108" s="9">
        <f t="shared" si="60"/>
        <v>0</v>
      </c>
      <c r="L108" s="9">
        <f t="shared" si="60"/>
        <v>0</v>
      </c>
      <c r="M108" s="9">
        <f t="shared" si="60"/>
        <v>0</v>
      </c>
      <c r="N108" s="9">
        <f t="shared" si="60"/>
        <v>0</v>
      </c>
    </row>
    <row r="109" spans="1:14" x14ac:dyDescent="0.3">
      <c r="A109" s="59" t="s">
        <v>106</v>
      </c>
      <c r="B109" s="222">
        <f>'TAB4.5.2'!$M$31</f>
        <v>0</v>
      </c>
      <c r="C109" s="9">
        <f t="shared" si="60"/>
        <v>0</v>
      </c>
      <c r="D109" s="9">
        <f t="shared" si="60"/>
        <v>0</v>
      </c>
      <c r="E109" s="9">
        <f t="shared" si="60"/>
        <v>0</v>
      </c>
      <c r="F109" s="9">
        <f t="shared" si="60"/>
        <v>0</v>
      </c>
      <c r="G109" s="9">
        <f t="shared" si="60"/>
        <v>0</v>
      </c>
      <c r="H109" s="9">
        <f t="shared" si="60"/>
        <v>0</v>
      </c>
      <c r="I109" s="9">
        <f t="shared" si="60"/>
        <v>0</v>
      </c>
      <c r="J109" s="9">
        <f t="shared" si="60"/>
        <v>0</v>
      </c>
      <c r="K109" s="9">
        <f t="shared" si="60"/>
        <v>0</v>
      </c>
      <c r="L109" s="9">
        <f t="shared" si="60"/>
        <v>0</v>
      </c>
      <c r="M109" s="9">
        <f t="shared" si="60"/>
        <v>0</v>
      </c>
      <c r="N109" s="9">
        <f t="shared" si="60"/>
        <v>0</v>
      </c>
    </row>
    <row r="110" spans="1:14" x14ac:dyDescent="0.3">
      <c r="A110" s="214" t="s">
        <v>90</v>
      </c>
      <c r="B110" s="222">
        <f>'TAB4.5.2'!$M$32</f>
        <v>0</v>
      </c>
      <c r="C110" s="9">
        <f t="shared" si="60"/>
        <v>0</v>
      </c>
      <c r="D110" s="9">
        <f t="shared" si="60"/>
        <v>0</v>
      </c>
      <c r="E110" s="9">
        <f t="shared" si="60"/>
        <v>0</v>
      </c>
      <c r="F110" s="9">
        <f t="shared" si="60"/>
        <v>0</v>
      </c>
      <c r="G110" s="9">
        <f t="shared" si="60"/>
        <v>0</v>
      </c>
      <c r="H110" s="9">
        <f t="shared" si="60"/>
        <v>0</v>
      </c>
      <c r="I110" s="9">
        <f t="shared" si="60"/>
        <v>0</v>
      </c>
      <c r="J110" s="9">
        <f t="shared" si="60"/>
        <v>0</v>
      </c>
      <c r="K110" s="9">
        <f t="shared" si="60"/>
        <v>0</v>
      </c>
      <c r="L110" s="9">
        <f t="shared" si="60"/>
        <v>0</v>
      </c>
      <c r="M110" s="9">
        <f t="shared" si="60"/>
        <v>0</v>
      </c>
      <c r="N110" s="9">
        <f t="shared" si="60"/>
        <v>0</v>
      </c>
    </row>
    <row r="111" spans="1:14" x14ac:dyDescent="0.3">
      <c r="A111" s="212" t="s">
        <v>19</v>
      </c>
      <c r="B111" s="15"/>
      <c r="C111" s="188">
        <f t="shared" ref="C111:N111" si="61">SUM(C97,C105:C106,C110)</f>
        <v>0</v>
      </c>
      <c r="D111" s="188">
        <f t="shared" si="61"/>
        <v>0</v>
      </c>
      <c r="E111" s="188">
        <f t="shared" si="61"/>
        <v>0</v>
      </c>
      <c r="F111" s="188">
        <f t="shared" si="61"/>
        <v>0</v>
      </c>
      <c r="G111" s="188">
        <f t="shared" si="61"/>
        <v>0</v>
      </c>
      <c r="H111" s="188">
        <f t="shared" si="61"/>
        <v>0</v>
      </c>
      <c r="I111" s="188">
        <f t="shared" si="61"/>
        <v>0</v>
      </c>
      <c r="J111" s="188">
        <f t="shared" si="61"/>
        <v>0</v>
      </c>
      <c r="K111" s="188">
        <f t="shared" si="61"/>
        <v>0</v>
      </c>
      <c r="L111" s="188">
        <f t="shared" si="61"/>
        <v>0</v>
      </c>
      <c r="M111" s="188">
        <f t="shared" si="61"/>
        <v>0</v>
      </c>
      <c r="N111" s="188">
        <f t="shared" si="61"/>
        <v>0</v>
      </c>
    </row>
    <row r="112" spans="1:14" x14ac:dyDescent="0.3">
      <c r="A112" s="25" t="s">
        <v>366</v>
      </c>
      <c r="B112" s="7"/>
      <c r="C112" s="219">
        <f t="shared" ref="C112:N112" si="62">C91</f>
        <v>0</v>
      </c>
      <c r="D112" s="219">
        <f t="shared" si="62"/>
        <v>0</v>
      </c>
      <c r="E112" s="219">
        <f t="shared" si="62"/>
        <v>0</v>
      </c>
      <c r="F112" s="219">
        <f t="shared" si="62"/>
        <v>0</v>
      </c>
      <c r="G112" s="219">
        <f t="shared" si="62"/>
        <v>0</v>
      </c>
      <c r="H112" s="219">
        <f t="shared" si="62"/>
        <v>0</v>
      </c>
      <c r="I112" s="219">
        <f t="shared" si="62"/>
        <v>0</v>
      </c>
      <c r="J112" s="219">
        <f t="shared" si="62"/>
        <v>0</v>
      </c>
      <c r="K112" s="219">
        <f t="shared" si="62"/>
        <v>0</v>
      </c>
      <c r="L112" s="219">
        <f t="shared" si="62"/>
        <v>0</v>
      </c>
      <c r="M112" s="219">
        <f t="shared" si="62"/>
        <v>0</v>
      </c>
      <c r="N112" s="219">
        <f t="shared" si="62"/>
        <v>0</v>
      </c>
    </row>
    <row r="113" spans="1:14" x14ac:dyDescent="0.3">
      <c r="A113" s="190" t="s">
        <v>367</v>
      </c>
      <c r="B113" s="191"/>
      <c r="C113" s="192">
        <f t="shared" ref="C113:N113" si="63">C111-C112</f>
        <v>0</v>
      </c>
      <c r="D113" s="192">
        <f t="shared" si="63"/>
        <v>0</v>
      </c>
      <c r="E113" s="192">
        <f t="shared" si="63"/>
        <v>0</v>
      </c>
      <c r="F113" s="192">
        <f t="shared" si="63"/>
        <v>0</v>
      </c>
      <c r="G113" s="192">
        <f t="shared" si="63"/>
        <v>0</v>
      </c>
      <c r="H113" s="192">
        <f t="shared" si="63"/>
        <v>0</v>
      </c>
      <c r="I113" s="192">
        <f t="shared" si="63"/>
        <v>0</v>
      </c>
      <c r="J113" s="192">
        <f t="shared" si="63"/>
        <v>0</v>
      </c>
      <c r="K113" s="192">
        <f t="shared" si="63"/>
        <v>0</v>
      </c>
      <c r="L113" s="192">
        <f t="shared" si="63"/>
        <v>0</v>
      </c>
      <c r="M113" s="192">
        <f t="shared" si="63"/>
        <v>0</v>
      </c>
      <c r="N113" s="192">
        <f t="shared" si="63"/>
        <v>0</v>
      </c>
    </row>
    <row r="114" spans="1:14" ht="15.75" thickBot="1" x14ac:dyDescent="0.35">
      <c r="A114" s="141" t="s">
        <v>368</v>
      </c>
      <c r="B114" s="142"/>
      <c r="C114" s="193" t="str">
        <f t="shared" ref="C114:N114" si="64">IFERROR((C113/C112)," ")</f>
        <v xml:space="preserve"> </v>
      </c>
      <c r="D114" s="193" t="str">
        <f t="shared" si="64"/>
        <v xml:space="preserve"> </v>
      </c>
      <c r="E114" s="193" t="str">
        <f t="shared" si="64"/>
        <v xml:space="preserve"> </v>
      </c>
      <c r="F114" s="193" t="str">
        <f t="shared" si="64"/>
        <v xml:space="preserve"> </v>
      </c>
      <c r="G114" s="193" t="str">
        <f t="shared" si="64"/>
        <v xml:space="preserve"> </v>
      </c>
      <c r="H114" s="193" t="str">
        <f t="shared" si="64"/>
        <v xml:space="preserve"> </v>
      </c>
      <c r="I114" s="193" t="str">
        <f t="shared" si="64"/>
        <v xml:space="preserve"> </v>
      </c>
      <c r="J114" s="193" t="str">
        <f t="shared" si="64"/>
        <v xml:space="preserve"> </v>
      </c>
      <c r="K114" s="193" t="str">
        <f t="shared" si="64"/>
        <v xml:space="preserve"> </v>
      </c>
      <c r="L114" s="193" t="str">
        <f t="shared" si="64"/>
        <v xml:space="preserve"> </v>
      </c>
      <c r="M114" s="193" t="str">
        <f t="shared" si="64"/>
        <v xml:space="preserve"> </v>
      </c>
      <c r="N114" s="193" t="str">
        <f t="shared" si="64"/>
        <v xml:space="preserve"> </v>
      </c>
    </row>
    <row r="115" spans="1:14" ht="15.75" thickTop="1" x14ac:dyDescent="0.3"/>
  </sheetData>
  <mergeCells count="6">
    <mergeCell ref="A95:N95"/>
    <mergeCell ref="A5:B5"/>
    <mergeCell ref="A14:N14"/>
    <mergeCell ref="A34:N34"/>
    <mergeCell ref="A54:N54"/>
    <mergeCell ref="A75:N75"/>
  </mergeCells>
  <conditionalFormatting sqref="C31:N31 C51:N51 C71:N71 C92:N92 C112:N112">
    <cfRule type="containsText" dxfId="1" priority="9" operator="containsText" text="ntitulé">
      <formula>NOT(ISERROR(SEARCH("ntitulé",C31)))</formula>
    </cfRule>
    <cfRule type="containsBlanks" dxfId="0" priority="10">
      <formula>LEN(TRIM(C31))=0</formula>
    </cfRule>
  </conditionalFormatting>
  <pageMargins left="0.7" right="0.7" top="0.75" bottom="0.75" header="0.3" footer="0.3"/>
  <pageSetup paperSize="9" scale="85" orientation="landscape" verticalDpi="300" r:id="rId1"/>
  <rowBreaks count="4" manualBreakCount="4">
    <brk id="33" max="7" man="1"/>
    <brk id="53" max="7" man="1"/>
    <brk id="73" max="7" man="1"/>
    <brk id="9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3:L168"/>
  <sheetViews>
    <sheetView zoomScaleNormal="100" workbookViewId="0">
      <selection activeCell="A3" sqref="A3"/>
    </sheetView>
  </sheetViews>
  <sheetFormatPr baseColWidth="10" defaultColWidth="8.85546875" defaultRowHeight="15" x14ac:dyDescent="0.3"/>
  <cols>
    <col min="1" max="1" width="84.42578125" style="2" customWidth="1"/>
    <col min="2" max="2" width="16.7109375" style="1" customWidth="1"/>
    <col min="3" max="3" width="5.28515625" style="1" customWidth="1"/>
    <col min="4" max="4" width="16.7109375" style="1" customWidth="1"/>
    <col min="5" max="5" width="5.28515625" style="1" customWidth="1"/>
    <col min="6" max="6" width="16.7109375" style="1" customWidth="1"/>
    <col min="7" max="7" width="5.28515625" style="1" customWidth="1"/>
    <col min="8" max="8" width="16.7109375" style="1" customWidth="1"/>
    <col min="9" max="9" width="5.28515625" style="1" customWidth="1"/>
    <col min="10" max="10" width="16.7109375" style="1" customWidth="1"/>
    <col min="11" max="11" width="5.28515625" style="1" customWidth="1"/>
    <col min="12" max="12" width="14" style="1" customWidth="1"/>
    <col min="13" max="16384" width="8.85546875" style="1"/>
  </cols>
  <sheetData>
    <row r="3" spans="1:12" ht="29.45" customHeight="1" x14ac:dyDescent="0.3">
      <c r="A3" s="35" t="str">
        <f>TAB00!B38&amp;" : "&amp;TAB00!C38</f>
        <v>TAB1 : Transposition du revenu autorisé par niveau de tension</v>
      </c>
      <c r="B3" s="35"/>
      <c r="C3" s="35"/>
      <c r="D3" s="35"/>
      <c r="E3" s="35"/>
      <c r="F3" s="35"/>
      <c r="G3" s="35"/>
      <c r="H3" s="35"/>
      <c r="I3" s="35"/>
      <c r="J3" s="35"/>
      <c r="K3" s="35"/>
      <c r="L3" s="35"/>
    </row>
    <row r="5" spans="1:12" s="36" customFormat="1" ht="21" x14ac:dyDescent="0.35">
      <c r="A5" s="525" t="s">
        <v>255</v>
      </c>
      <c r="B5" s="526"/>
      <c r="C5" s="526"/>
      <c r="D5" s="526"/>
      <c r="E5" s="526"/>
      <c r="F5" s="526"/>
      <c r="G5" s="526"/>
      <c r="H5" s="526"/>
      <c r="I5" s="526"/>
      <c r="J5" s="526"/>
      <c r="K5" s="526"/>
      <c r="L5" s="526"/>
    </row>
    <row r="6" spans="1:12" s="4" customFormat="1" ht="12" customHeight="1" x14ac:dyDescent="0.3">
      <c r="A6" s="527" t="s">
        <v>0</v>
      </c>
      <c r="B6" s="524" t="s">
        <v>19</v>
      </c>
      <c r="C6" s="524"/>
      <c r="D6" s="524" t="s">
        <v>5</v>
      </c>
      <c r="E6" s="524"/>
      <c r="F6" s="524" t="s">
        <v>6</v>
      </c>
      <c r="G6" s="524"/>
      <c r="H6" s="524" t="s">
        <v>7</v>
      </c>
      <c r="I6" s="524"/>
      <c r="J6" s="524" t="s">
        <v>8</v>
      </c>
      <c r="K6" s="524"/>
      <c r="L6" s="3" t="s">
        <v>81</v>
      </c>
    </row>
    <row r="7" spans="1:12" s="4" customFormat="1" ht="13.5" x14ac:dyDescent="0.3">
      <c r="A7" s="527"/>
      <c r="B7" s="3" t="s">
        <v>9</v>
      </c>
      <c r="C7" s="3" t="s">
        <v>10</v>
      </c>
      <c r="D7" s="3" t="s">
        <v>9</v>
      </c>
      <c r="E7" s="3" t="s">
        <v>10</v>
      </c>
      <c r="F7" s="3" t="s">
        <v>9</v>
      </c>
      <c r="G7" s="3" t="s">
        <v>10</v>
      </c>
      <c r="H7" s="3" t="s">
        <v>9</v>
      </c>
      <c r="I7" s="3" t="s">
        <v>10</v>
      </c>
      <c r="J7" s="3" t="s">
        <v>9</v>
      </c>
      <c r="K7" s="3" t="s">
        <v>10</v>
      </c>
      <c r="L7" s="3" t="s">
        <v>9</v>
      </c>
    </row>
    <row r="8" spans="1:12" x14ac:dyDescent="0.3">
      <c r="A8" s="41" t="s">
        <v>76</v>
      </c>
      <c r="B8" s="194">
        <f>SUM(B9,B10)</f>
        <v>0</v>
      </c>
      <c r="C8" s="195">
        <f>IFERROR(B8/$B$33,0)</f>
        <v>0</v>
      </c>
      <c r="D8" s="194">
        <f>SUM(D9,D10)</f>
        <v>0</v>
      </c>
      <c r="E8" s="195">
        <f>IFERROR(D8/$B8,0)</f>
        <v>0</v>
      </c>
      <c r="F8" s="194">
        <f>SUM(F9,F10)</f>
        <v>0</v>
      </c>
      <c r="G8" s="195">
        <f>IFERROR(F8/$B8,0)</f>
        <v>0</v>
      </c>
      <c r="H8" s="194">
        <f>SUM(H9,H10)</f>
        <v>0</v>
      </c>
      <c r="I8" s="195">
        <f t="shared" ref="I8:I33" si="0">IFERROR(H8/$B8,0)</f>
        <v>0</v>
      </c>
      <c r="J8" s="194">
        <f>SUM(J9,J10)</f>
        <v>0</v>
      </c>
      <c r="K8" s="195">
        <f t="shared" ref="K8:K33" si="1">IFERROR(J8/$B8,0)</f>
        <v>0</v>
      </c>
      <c r="L8" s="194">
        <f>SUM(L9,L10)</f>
        <v>0</v>
      </c>
    </row>
    <row r="9" spans="1:12" x14ac:dyDescent="0.3">
      <c r="A9" s="42" t="s">
        <v>77</v>
      </c>
      <c r="B9" s="286"/>
      <c r="C9" s="288">
        <f t="shared" ref="C9" si="2">IFERROR(B9/$B$33,0)</f>
        <v>0</v>
      </c>
      <c r="D9" s="286"/>
      <c r="E9" s="288">
        <f t="shared" ref="E9:E10" si="3">IFERROR(D9/$B9,0)</f>
        <v>0</v>
      </c>
      <c r="F9" s="286"/>
      <c r="G9" s="288">
        <f t="shared" ref="G9:G10" si="4">IFERROR(F9/$B9,0)</f>
        <v>0</v>
      </c>
      <c r="H9" s="286"/>
      <c r="I9" s="288">
        <f t="shared" ref="I9:I10" si="5">IFERROR(H9/$B9,0)</f>
        <v>0</v>
      </c>
      <c r="J9" s="286"/>
      <c r="K9" s="288">
        <f>IFERROR(J9/$B9,0)</f>
        <v>0</v>
      </c>
      <c r="L9" s="289">
        <f>B9-SUM(D9,F9,H9,J9)</f>
        <v>0</v>
      </c>
    </row>
    <row r="10" spans="1:12" x14ac:dyDescent="0.3">
      <c r="A10" s="42" t="s">
        <v>78</v>
      </c>
      <c r="B10" s="48"/>
      <c r="C10" s="50">
        <f t="shared" ref="C10:C33" si="6">IFERROR(B10/$B$33,0)</f>
        <v>0</v>
      </c>
      <c r="D10" s="48"/>
      <c r="E10" s="50">
        <f t="shared" si="3"/>
        <v>0</v>
      </c>
      <c r="F10" s="48"/>
      <c r="G10" s="50">
        <f t="shared" si="4"/>
        <v>0</v>
      </c>
      <c r="H10" s="48"/>
      <c r="I10" s="50">
        <f t="shared" si="5"/>
        <v>0</v>
      </c>
      <c r="J10" s="48"/>
      <c r="K10" s="50">
        <f t="shared" ref="K10" si="7">IFERROR(J10/$B10,0)</f>
        <v>0</v>
      </c>
      <c r="L10" s="49">
        <f>B10-SUM(D10,F10,H10,J10)</f>
        <v>0</v>
      </c>
    </row>
    <row r="11" spans="1:12" x14ac:dyDescent="0.3">
      <c r="A11" s="41" t="s">
        <v>133</v>
      </c>
      <c r="B11" s="194">
        <f>SUM(B12,B21)</f>
        <v>0</v>
      </c>
      <c r="C11" s="195">
        <f t="shared" si="6"/>
        <v>0</v>
      </c>
      <c r="D11" s="194">
        <f>SUM(D12,D21)</f>
        <v>0</v>
      </c>
      <c r="E11" s="195">
        <f t="shared" ref="E11:E33" si="8">IFERROR(D11/$B11,0)</f>
        <v>0</v>
      </c>
      <c r="F11" s="194">
        <f>SUM(F12,F21)</f>
        <v>0</v>
      </c>
      <c r="G11" s="195">
        <f t="shared" ref="G11:G33" si="9">IFERROR(F11/$B11,0)</f>
        <v>0</v>
      </c>
      <c r="H11" s="194">
        <f>SUM(H12,H21)</f>
        <v>0</v>
      </c>
      <c r="I11" s="195">
        <f t="shared" si="0"/>
        <v>0</v>
      </c>
      <c r="J11" s="194">
        <f>SUM(J12,J21)</f>
        <v>0</v>
      </c>
      <c r="K11" s="195">
        <f t="shared" si="1"/>
        <v>0</v>
      </c>
      <c r="L11" s="194">
        <f>SUM(L12,L21)</f>
        <v>0</v>
      </c>
    </row>
    <row r="12" spans="1:12" x14ac:dyDescent="0.3">
      <c r="A12" s="44" t="s">
        <v>1</v>
      </c>
      <c r="B12" s="194">
        <f>SUM(B13:B20)</f>
        <v>0</v>
      </c>
      <c r="C12" s="195">
        <f t="shared" si="6"/>
        <v>0</v>
      </c>
      <c r="D12" s="194">
        <f>SUM(D13:D20)</f>
        <v>0</v>
      </c>
      <c r="E12" s="195">
        <f t="shared" si="8"/>
        <v>0</v>
      </c>
      <c r="F12" s="194">
        <f>SUM(F13:F20)</f>
        <v>0</v>
      </c>
      <c r="G12" s="195">
        <f t="shared" si="9"/>
        <v>0</v>
      </c>
      <c r="H12" s="194">
        <f>SUM(H13:H20)</f>
        <v>0</v>
      </c>
      <c r="I12" s="195">
        <f t="shared" si="0"/>
        <v>0</v>
      </c>
      <c r="J12" s="194">
        <f>SUM(J13:J20)</f>
        <v>0</v>
      </c>
      <c r="K12" s="195">
        <f t="shared" si="1"/>
        <v>0</v>
      </c>
      <c r="L12" s="194">
        <f>SUM(L13:L20)</f>
        <v>0</v>
      </c>
    </row>
    <row r="13" spans="1:12" x14ac:dyDescent="0.3">
      <c r="A13" s="43" t="s">
        <v>134</v>
      </c>
      <c r="B13" s="48"/>
      <c r="C13" s="50">
        <f t="shared" si="6"/>
        <v>0</v>
      </c>
      <c r="D13" s="48"/>
      <c r="E13" s="50">
        <f t="shared" si="8"/>
        <v>0</v>
      </c>
      <c r="F13" s="48"/>
      <c r="G13" s="50">
        <f t="shared" si="9"/>
        <v>0</v>
      </c>
      <c r="H13" s="48"/>
      <c r="I13" s="50">
        <f t="shared" si="0"/>
        <v>0</v>
      </c>
      <c r="J13" s="48"/>
      <c r="K13" s="50">
        <f t="shared" si="1"/>
        <v>0</v>
      </c>
      <c r="L13" s="49">
        <f t="shared" ref="L13:L20" si="10">B13-SUM(D13,F13,H13,J13)</f>
        <v>0</v>
      </c>
    </row>
    <row r="14" spans="1:12" ht="27" x14ac:dyDescent="0.3">
      <c r="A14" s="43" t="s">
        <v>135</v>
      </c>
      <c r="B14" s="48"/>
      <c r="C14" s="50">
        <f t="shared" si="6"/>
        <v>0</v>
      </c>
      <c r="D14" s="48"/>
      <c r="E14" s="50">
        <f t="shared" si="8"/>
        <v>0</v>
      </c>
      <c r="F14" s="48"/>
      <c r="G14" s="50">
        <f t="shared" si="9"/>
        <v>0</v>
      </c>
      <c r="H14" s="48"/>
      <c r="I14" s="50">
        <f t="shared" si="0"/>
        <v>0</v>
      </c>
      <c r="J14" s="48"/>
      <c r="K14" s="50">
        <f t="shared" si="1"/>
        <v>0</v>
      </c>
      <c r="L14" s="49">
        <f t="shared" si="10"/>
        <v>0</v>
      </c>
    </row>
    <row r="15" spans="1:12" x14ac:dyDescent="0.3">
      <c r="A15" s="43" t="s">
        <v>136</v>
      </c>
      <c r="B15" s="48"/>
      <c r="C15" s="50">
        <f t="shared" si="6"/>
        <v>0</v>
      </c>
      <c r="D15" s="48"/>
      <c r="E15" s="50">
        <f t="shared" si="8"/>
        <v>0</v>
      </c>
      <c r="F15" s="48"/>
      <c r="G15" s="50">
        <f t="shared" si="9"/>
        <v>0</v>
      </c>
      <c r="H15" s="48"/>
      <c r="I15" s="50">
        <f t="shared" si="0"/>
        <v>0</v>
      </c>
      <c r="J15" s="48"/>
      <c r="K15" s="50">
        <f t="shared" si="1"/>
        <v>0</v>
      </c>
      <c r="L15" s="49">
        <f t="shared" si="10"/>
        <v>0</v>
      </c>
    </row>
    <row r="16" spans="1:12" x14ac:dyDescent="0.3">
      <c r="A16" s="43" t="s">
        <v>79</v>
      </c>
      <c r="B16" s="48"/>
      <c r="C16" s="50">
        <f t="shared" si="6"/>
        <v>0</v>
      </c>
      <c r="D16" s="48"/>
      <c r="E16" s="50">
        <f t="shared" si="8"/>
        <v>0</v>
      </c>
      <c r="F16" s="48"/>
      <c r="G16" s="50">
        <f t="shared" si="9"/>
        <v>0</v>
      </c>
      <c r="H16" s="48"/>
      <c r="I16" s="50">
        <f t="shared" si="0"/>
        <v>0</v>
      </c>
      <c r="J16" s="48"/>
      <c r="K16" s="50">
        <f t="shared" si="1"/>
        <v>0</v>
      </c>
      <c r="L16" s="49">
        <f t="shared" si="10"/>
        <v>0</v>
      </c>
    </row>
    <row r="17" spans="1:12" x14ac:dyDescent="0.3">
      <c r="A17" s="43" t="s">
        <v>293</v>
      </c>
      <c r="B17" s="48"/>
      <c r="C17" s="50">
        <f t="shared" si="6"/>
        <v>0</v>
      </c>
      <c r="D17" s="48"/>
      <c r="E17" s="50">
        <f t="shared" si="8"/>
        <v>0</v>
      </c>
      <c r="F17" s="48"/>
      <c r="G17" s="50">
        <f t="shared" si="9"/>
        <v>0</v>
      </c>
      <c r="H17" s="48"/>
      <c r="I17" s="50">
        <f t="shared" si="0"/>
        <v>0</v>
      </c>
      <c r="J17" s="48"/>
      <c r="K17" s="50">
        <f t="shared" si="1"/>
        <v>0</v>
      </c>
      <c r="L17" s="49">
        <f t="shared" si="10"/>
        <v>0</v>
      </c>
    </row>
    <row r="18" spans="1:12" x14ac:dyDescent="0.3">
      <c r="A18" s="43" t="s">
        <v>137</v>
      </c>
      <c r="B18" s="48"/>
      <c r="C18" s="50">
        <f t="shared" si="6"/>
        <v>0</v>
      </c>
      <c r="D18" s="48"/>
      <c r="E18" s="50">
        <f t="shared" si="8"/>
        <v>0</v>
      </c>
      <c r="F18" s="48"/>
      <c r="G18" s="50">
        <f t="shared" si="9"/>
        <v>0</v>
      </c>
      <c r="H18" s="48"/>
      <c r="I18" s="50">
        <f t="shared" si="0"/>
        <v>0</v>
      </c>
      <c r="J18" s="48"/>
      <c r="K18" s="50">
        <f t="shared" si="1"/>
        <v>0</v>
      </c>
      <c r="L18" s="49">
        <f t="shared" si="10"/>
        <v>0</v>
      </c>
    </row>
    <row r="19" spans="1:12" x14ac:dyDescent="0.3">
      <c r="A19" s="43" t="s">
        <v>138</v>
      </c>
      <c r="B19" s="48"/>
      <c r="C19" s="50">
        <f t="shared" si="6"/>
        <v>0</v>
      </c>
      <c r="D19" s="48"/>
      <c r="E19" s="50">
        <f t="shared" si="8"/>
        <v>0</v>
      </c>
      <c r="F19" s="48"/>
      <c r="G19" s="50">
        <f t="shared" si="9"/>
        <v>0</v>
      </c>
      <c r="H19" s="48"/>
      <c r="I19" s="50">
        <f t="shared" si="0"/>
        <v>0</v>
      </c>
      <c r="J19" s="48"/>
      <c r="K19" s="50">
        <f t="shared" si="1"/>
        <v>0</v>
      </c>
      <c r="L19" s="49">
        <f t="shared" si="10"/>
        <v>0</v>
      </c>
    </row>
    <row r="20" spans="1:12" x14ac:dyDescent="0.3">
      <c r="A20" s="43" t="s">
        <v>250</v>
      </c>
      <c r="B20" s="48"/>
      <c r="C20" s="50">
        <f t="shared" si="6"/>
        <v>0</v>
      </c>
      <c r="D20" s="48"/>
      <c r="E20" s="50">
        <f t="shared" si="8"/>
        <v>0</v>
      </c>
      <c r="F20" s="48"/>
      <c r="G20" s="50">
        <f t="shared" si="9"/>
        <v>0</v>
      </c>
      <c r="H20" s="48"/>
      <c r="I20" s="50">
        <f t="shared" si="0"/>
        <v>0</v>
      </c>
      <c r="J20" s="48"/>
      <c r="K20" s="50">
        <f t="shared" si="1"/>
        <v>0</v>
      </c>
      <c r="L20" s="49">
        <f t="shared" si="10"/>
        <v>0</v>
      </c>
    </row>
    <row r="21" spans="1:12" x14ac:dyDescent="0.3">
      <c r="A21" s="45" t="s">
        <v>2</v>
      </c>
      <c r="B21" s="194">
        <f>SUM(B22:B27)</f>
        <v>0</v>
      </c>
      <c r="C21" s="195">
        <f t="shared" si="6"/>
        <v>0</v>
      </c>
      <c r="D21" s="194">
        <f>SUM(D22:D27)</f>
        <v>0</v>
      </c>
      <c r="E21" s="195">
        <f t="shared" si="8"/>
        <v>0</v>
      </c>
      <c r="F21" s="194">
        <f>SUM(F22:F27)</f>
        <v>0</v>
      </c>
      <c r="G21" s="195">
        <f t="shared" si="9"/>
        <v>0</v>
      </c>
      <c r="H21" s="194">
        <f>SUM(H22:H27)</f>
        <v>0</v>
      </c>
      <c r="I21" s="195">
        <f t="shared" si="0"/>
        <v>0</v>
      </c>
      <c r="J21" s="194">
        <f>SUM(J22:J27)</f>
        <v>0</v>
      </c>
      <c r="K21" s="195">
        <f t="shared" si="1"/>
        <v>0</v>
      </c>
      <c r="L21" s="194">
        <f>SUM(L22:L27)</f>
        <v>0</v>
      </c>
    </row>
    <row r="22" spans="1:12" ht="27" x14ac:dyDescent="0.3">
      <c r="A22" s="43" t="s">
        <v>139</v>
      </c>
      <c r="B22" s="48"/>
      <c r="C22" s="50">
        <f t="shared" si="6"/>
        <v>0</v>
      </c>
      <c r="D22" s="48"/>
      <c r="E22" s="50">
        <f t="shared" si="8"/>
        <v>0</v>
      </c>
      <c r="F22" s="48"/>
      <c r="G22" s="50">
        <f t="shared" si="9"/>
        <v>0</v>
      </c>
      <c r="H22" s="48"/>
      <c r="I22" s="50">
        <f t="shared" si="0"/>
        <v>0</v>
      </c>
      <c r="J22" s="48"/>
      <c r="K22" s="50">
        <f t="shared" si="1"/>
        <v>0</v>
      </c>
      <c r="L22" s="49">
        <f t="shared" ref="L22:L27" si="11">B22-SUM(D22,F22,H22,J22)</f>
        <v>0</v>
      </c>
    </row>
    <row r="23" spans="1:12" x14ac:dyDescent="0.3">
      <c r="A23" s="43" t="s">
        <v>140</v>
      </c>
      <c r="B23" s="48"/>
      <c r="C23" s="50">
        <f t="shared" si="6"/>
        <v>0</v>
      </c>
      <c r="D23" s="48"/>
      <c r="E23" s="50">
        <f t="shared" si="8"/>
        <v>0</v>
      </c>
      <c r="F23" s="48"/>
      <c r="G23" s="50">
        <f t="shared" si="9"/>
        <v>0</v>
      </c>
      <c r="H23" s="48"/>
      <c r="I23" s="50">
        <f t="shared" si="0"/>
        <v>0</v>
      </c>
      <c r="J23" s="48"/>
      <c r="K23" s="50">
        <f t="shared" si="1"/>
        <v>0</v>
      </c>
      <c r="L23" s="49">
        <f t="shared" si="11"/>
        <v>0</v>
      </c>
    </row>
    <row r="24" spans="1:12" x14ac:dyDescent="0.3">
      <c r="A24" s="43" t="s">
        <v>141</v>
      </c>
      <c r="B24" s="48"/>
      <c r="C24" s="50">
        <f t="shared" si="6"/>
        <v>0</v>
      </c>
      <c r="D24" s="48"/>
      <c r="E24" s="50">
        <f t="shared" si="8"/>
        <v>0</v>
      </c>
      <c r="F24" s="48"/>
      <c r="G24" s="50">
        <f t="shared" si="9"/>
        <v>0</v>
      </c>
      <c r="H24" s="48"/>
      <c r="I24" s="50">
        <f t="shared" si="0"/>
        <v>0</v>
      </c>
      <c r="J24" s="48"/>
      <c r="K24" s="50">
        <f t="shared" si="1"/>
        <v>0</v>
      </c>
      <c r="L24" s="49">
        <f t="shared" si="11"/>
        <v>0</v>
      </c>
    </row>
    <row r="25" spans="1:12" ht="27" x14ac:dyDescent="0.3">
      <c r="A25" s="43" t="s">
        <v>80</v>
      </c>
      <c r="B25" s="48"/>
      <c r="C25" s="50">
        <f t="shared" si="6"/>
        <v>0</v>
      </c>
      <c r="D25" s="48"/>
      <c r="E25" s="50">
        <f t="shared" si="8"/>
        <v>0</v>
      </c>
      <c r="F25" s="48"/>
      <c r="G25" s="50">
        <f t="shared" si="9"/>
        <v>0</v>
      </c>
      <c r="H25" s="48"/>
      <c r="I25" s="50">
        <f t="shared" si="0"/>
        <v>0</v>
      </c>
      <c r="J25" s="48"/>
      <c r="K25" s="50">
        <f t="shared" si="1"/>
        <v>0</v>
      </c>
      <c r="L25" s="49">
        <f t="shared" si="11"/>
        <v>0</v>
      </c>
    </row>
    <row r="26" spans="1:12" x14ac:dyDescent="0.3">
      <c r="A26" s="43" t="s">
        <v>142</v>
      </c>
      <c r="B26" s="48"/>
      <c r="C26" s="50">
        <f t="shared" si="6"/>
        <v>0</v>
      </c>
      <c r="D26" s="48"/>
      <c r="E26" s="50">
        <f t="shared" si="8"/>
        <v>0</v>
      </c>
      <c r="F26" s="48"/>
      <c r="G26" s="50">
        <f t="shared" si="9"/>
        <v>0</v>
      </c>
      <c r="H26" s="48"/>
      <c r="I26" s="50">
        <f t="shared" si="0"/>
        <v>0</v>
      </c>
      <c r="J26" s="48"/>
      <c r="K26" s="50">
        <f t="shared" si="1"/>
        <v>0</v>
      </c>
      <c r="L26" s="49">
        <f t="shared" si="11"/>
        <v>0</v>
      </c>
    </row>
    <row r="27" spans="1:12" x14ac:dyDescent="0.3">
      <c r="A27" s="43" t="s">
        <v>136</v>
      </c>
      <c r="B27" s="48"/>
      <c r="C27" s="50">
        <f t="shared" si="6"/>
        <v>0</v>
      </c>
      <c r="D27" s="48"/>
      <c r="E27" s="50">
        <f t="shared" si="8"/>
        <v>0</v>
      </c>
      <c r="F27" s="48"/>
      <c r="G27" s="50">
        <f t="shared" si="9"/>
        <v>0</v>
      </c>
      <c r="H27" s="48"/>
      <c r="I27" s="50">
        <f t="shared" si="0"/>
        <v>0</v>
      </c>
      <c r="J27" s="48"/>
      <c r="K27" s="50">
        <f t="shared" si="1"/>
        <v>0</v>
      </c>
      <c r="L27" s="49">
        <f t="shared" si="11"/>
        <v>0</v>
      </c>
    </row>
    <row r="28" spans="1:12" x14ac:dyDescent="0.3">
      <c r="A28" s="46" t="s">
        <v>3</v>
      </c>
      <c r="B28" s="194">
        <f>SUM(B29:B30)</f>
        <v>0</v>
      </c>
      <c r="C28" s="195">
        <f t="shared" si="6"/>
        <v>0</v>
      </c>
      <c r="D28" s="194">
        <f>SUM(D29:D30)</f>
        <v>0</v>
      </c>
      <c r="E28" s="195">
        <f t="shared" si="8"/>
        <v>0</v>
      </c>
      <c r="F28" s="194">
        <f>SUM(F29:F30)</f>
        <v>0</v>
      </c>
      <c r="G28" s="195">
        <f t="shared" si="9"/>
        <v>0</v>
      </c>
      <c r="H28" s="194">
        <f>SUM(H29:H30)</f>
        <v>0</v>
      </c>
      <c r="I28" s="195">
        <f t="shared" si="0"/>
        <v>0</v>
      </c>
      <c r="J28" s="194">
        <f>SUM(J29:J30)</f>
        <v>0</v>
      </c>
      <c r="K28" s="195">
        <f t="shared" si="1"/>
        <v>0</v>
      </c>
      <c r="L28" s="194">
        <f>SUM(L29:L30)</f>
        <v>0</v>
      </c>
    </row>
    <row r="29" spans="1:12" x14ac:dyDescent="0.3">
      <c r="A29" s="44" t="s">
        <v>294</v>
      </c>
      <c r="B29" s="48"/>
      <c r="C29" s="50">
        <f t="shared" si="6"/>
        <v>0</v>
      </c>
      <c r="D29" s="48"/>
      <c r="E29" s="50">
        <f t="shared" si="8"/>
        <v>0</v>
      </c>
      <c r="F29" s="48"/>
      <c r="G29" s="50">
        <f t="shared" si="9"/>
        <v>0</v>
      </c>
      <c r="H29" s="48"/>
      <c r="I29" s="50">
        <f t="shared" si="0"/>
        <v>0</v>
      </c>
      <c r="J29" s="48"/>
      <c r="K29" s="50">
        <f t="shared" si="1"/>
        <v>0</v>
      </c>
      <c r="L29" s="49">
        <f>B29-SUM(D29,F29,H29,J29)</f>
        <v>0</v>
      </c>
    </row>
    <row r="30" spans="1:12" x14ac:dyDescent="0.3">
      <c r="A30" s="45" t="s">
        <v>295</v>
      </c>
      <c r="B30" s="48"/>
      <c r="C30" s="50">
        <f t="shared" si="6"/>
        <v>0</v>
      </c>
      <c r="D30" s="48"/>
      <c r="E30" s="50">
        <f t="shared" si="8"/>
        <v>0</v>
      </c>
      <c r="F30" s="48"/>
      <c r="G30" s="50">
        <f t="shared" si="9"/>
        <v>0</v>
      </c>
      <c r="H30" s="48"/>
      <c r="I30" s="50">
        <f t="shared" si="0"/>
        <v>0</v>
      </c>
      <c r="J30" s="48"/>
      <c r="K30" s="50">
        <f t="shared" si="1"/>
        <v>0</v>
      </c>
      <c r="L30" s="49">
        <f>B30-SUM(D30,F30,H30,J30)</f>
        <v>0</v>
      </c>
    </row>
    <row r="31" spans="1:12" x14ac:dyDescent="0.3">
      <c r="A31" s="46" t="s">
        <v>143</v>
      </c>
      <c r="B31" s="194">
        <f>SUM(B32)</f>
        <v>0</v>
      </c>
      <c r="C31" s="195">
        <f t="shared" si="6"/>
        <v>0</v>
      </c>
      <c r="D31" s="194">
        <f>SUM(D32)</f>
        <v>0</v>
      </c>
      <c r="E31" s="195">
        <f t="shared" ref="E31" si="12">IFERROR(D31/$B31,0)</f>
        <v>0</v>
      </c>
      <c r="F31" s="194">
        <f>SUM(F32)</f>
        <v>0</v>
      </c>
      <c r="G31" s="195">
        <f t="shared" ref="G31" si="13">IFERROR(F31/$B31,0)</f>
        <v>0</v>
      </c>
      <c r="H31" s="194">
        <f>SUM(H32)</f>
        <v>0</v>
      </c>
      <c r="I31" s="195">
        <f t="shared" ref="I31" si="14">IFERROR(H31/$B31,0)</f>
        <v>0</v>
      </c>
      <c r="J31" s="194">
        <f>SUM(J32)</f>
        <v>0</v>
      </c>
      <c r="K31" s="195">
        <f t="shared" ref="K31" si="15">IFERROR(J31/$B31,0)</f>
        <v>0</v>
      </c>
      <c r="L31" s="194">
        <f>SUM(L32)</f>
        <v>0</v>
      </c>
    </row>
    <row r="32" spans="1:12" x14ac:dyDescent="0.3">
      <c r="A32" s="45" t="s">
        <v>296</v>
      </c>
      <c r="B32" s="48"/>
      <c r="C32" s="50">
        <f t="shared" si="6"/>
        <v>0</v>
      </c>
      <c r="D32" s="48"/>
      <c r="E32" s="50">
        <f t="shared" ref="E32" si="16">IFERROR(D32/$B32,0)</f>
        <v>0</v>
      </c>
      <c r="F32" s="48"/>
      <c r="G32" s="50">
        <f t="shared" ref="G32" si="17">IFERROR(F32/$B32,0)</f>
        <v>0</v>
      </c>
      <c r="H32" s="48"/>
      <c r="I32" s="50">
        <f t="shared" ref="I32" si="18">IFERROR(H32/$B32,0)</f>
        <v>0</v>
      </c>
      <c r="J32" s="48"/>
      <c r="K32" s="50">
        <f t="shared" ref="K32" si="19">IFERROR(J32/$B32,0)</f>
        <v>0</v>
      </c>
      <c r="L32" s="49">
        <f>B32-SUM(D32,F32,H32,J32)</f>
        <v>0</v>
      </c>
    </row>
    <row r="33" spans="1:12" x14ac:dyDescent="0.3">
      <c r="A33" s="47" t="s">
        <v>298</v>
      </c>
      <c r="B33" s="194">
        <f>SUM(B8,B11,B28,B31)</f>
        <v>0</v>
      </c>
      <c r="C33" s="195">
        <f t="shared" si="6"/>
        <v>0</v>
      </c>
      <c r="D33" s="194">
        <f>SUM(D8,D11,D28,D31)</f>
        <v>0</v>
      </c>
      <c r="E33" s="195">
        <f t="shared" si="8"/>
        <v>0</v>
      </c>
      <c r="F33" s="194">
        <f>SUM(F8,F11,F28,F31)</f>
        <v>0</v>
      </c>
      <c r="G33" s="195">
        <f t="shared" si="9"/>
        <v>0</v>
      </c>
      <c r="H33" s="194">
        <f>SUM(H8,H11,H28,H31)</f>
        <v>0</v>
      </c>
      <c r="I33" s="195">
        <f t="shared" si="0"/>
        <v>0</v>
      </c>
      <c r="J33" s="194">
        <f>SUM(J8,J11,J28,J31)</f>
        <v>0</v>
      </c>
      <c r="K33" s="195">
        <f t="shared" si="1"/>
        <v>0</v>
      </c>
      <c r="L33" s="194">
        <f>SUM(L8,L11,L28,L31)</f>
        <v>0</v>
      </c>
    </row>
    <row r="34" spans="1:12" ht="15.75" thickBot="1" x14ac:dyDescent="0.35">
      <c r="B34" s="194"/>
      <c r="C34" s="195"/>
      <c r="D34" s="194"/>
      <c r="E34" s="195"/>
      <c r="F34" s="194"/>
      <c r="G34" s="195"/>
      <c r="H34" s="194"/>
      <c r="I34" s="195"/>
      <c r="J34" s="194"/>
      <c r="K34" s="195"/>
      <c r="L34" s="194"/>
    </row>
    <row r="35" spans="1:12" ht="15.75" thickBot="1" x14ac:dyDescent="0.35">
      <c r="A35" s="309" t="s">
        <v>297</v>
      </c>
      <c r="B35" s="491">
        <f>'TAB1.1'!$N$47</f>
        <v>0</v>
      </c>
      <c r="C35" s="195">
        <f>IFERROR(B35/$B$33,0)</f>
        <v>0</v>
      </c>
      <c r="D35" s="307"/>
      <c r="E35" s="195">
        <f t="shared" ref="E35:E36" si="20">IFERROR(D35/$B35,0)</f>
        <v>0</v>
      </c>
      <c r="F35" s="307"/>
      <c r="G35" s="195">
        <f t="shared" ref="G35:G36" si="21">IFERROR(F35/$B35,0)</f>
        <v>0</v>
      </c>
      <c r="H35" s="307"/>
      <c r="I35" s="195">
        <f t="shared" ref="I35:I36" si="22">IFERROR(H35/$B35,0)</f>
        <v>0</v>
      </c>
      <c r="J35" s="307"/>
      <c r="K35" s="195">
        <f>IFERROR(J35/$B35,0)</f>
        <v>0</v>
      </c>
      <c r="L35" s="194">
        <f>B35-SUM(D35,F35,H35,J35)</f>
        <v>0</v>
      </c>
    </row>
    <row r="36" spans="1:12" ht="15.75" thickBot="1" x14ac:dyDescent="0.35">
      <c r="A36" s="306" t="s">
        <v>19</v>
      </c>
      <c r="B36" s="308">
        <f>B33+B35</f>
        <v>0</v>
      </c>
      <c r="C36" s="195">
        <f>IFERROR(B36/$B$33,0)</f>
        <v>0</v>
      </c>
      <c r="D36" s="308">
        <f>D33+D35</f>
        <v>0</v>
      </c>
      <c r="E36" s="195">
        <f t="shared" si="20"/>
        <v>0</v>
      </c>
      <c r="F36" s="308">
        <f>F33+F35</f>
        <v>0</v>
      </c>
      <c r="G36" s="195">
        <f t="shared" si="21"/>
        <v>0</v>
      </c>
      <c r="H36" s="308">
        <f>H33+H35</f>
        <v>0</v>
      </c>
      <c r="I36" s="195">
        <f t="shared" si="22"/>
        <v>0</v>
      </c>
      <c r="J36" s="308">
        <f>J33+J35</f>
        <v>0</v>
      </c>
      <c r="K36" s="195">
        <f t="shared" ref="K36" si="23">IFERROR(J36/$B36,0)</f>
        <v>0</v>
      </c>
      <c r="L36" s="194">
        <f>SUM(L11,L14,L31,L34)</f>
        <v>0</v>
      </c>
    </row>
    <row r="37" spans="1:12" x14ac:dyDescent="0.3">
      <c r="B37" s="4"/>
      <c r="C37" s="4"/>
      <c r="D37" s="4"/>
      <c r="E37" s="4"/>
      <c r="F37" s="4"/>
      <c r="G37" s="4"/>
      <c r="H37" s="4"/>
      <c r="I37" s="4"/>
      <c r="J37" s="4"/>
      <c r="K37" s="4"/>
    </row>
    <row r="38" spans="1:12" ht="21" x14ac:dyDescent="0.35">
      <c r="A38" s="525" t="s">
        <v>256</v>
      </c>
      <c r="B38" s="526"/>
      <c r="C38" s="526"/>
      <c r="D38" s="526"/>
      <c r="E38" s="526"/>
      <c r="F38" s="526"/>
      <c r="G38" s="526"/>
      <c r="H38" s="526"/>
      <c r="I38" s="526"/>
      <c r="J38" s="526"/>
      <c r="K38" s="526"/>
      <c r="L38" s="526"/>
    </row>
    <row r="39" spans="1:12" x14ac:dyDescent="0.3">
      <c r="A39" s="527" t="s">
        <v>0</v>
      </c>
      <c r="B39" s="524" t="s">
        <v>19</v>
      </c>
      <c r="C39" s="524"/>
      <c r="D39" s="524" t="s">
        <v>5</v>
      </c>
      <c r="E39" s="524"/>
      <c r="F39" s="524" t="s">
        <v>6</v>
      </c>
      <c r="G39" s="524"/>
      <c r="H39" s="524" t="s">
        <v>7</v>
      </c>
      <c r="I39" s="524"/>
      <c r="J39" s="524" t="s">
        <v>8</v>
      </c>
      <c r="K39" s="524"/>
      <c r="L39" s="304" t="s">
        <v>81</v>
      </c>
    </row>
    <row r="40" spans="1:12" x14ac:dyDescent="0.3">
      <c r="A40" s="527"/>
      <c r="B40" s="304" t="s">
        <v>9</v>
      </c>
      <c r="C40" s="304" t="s">
        <v>10</v>
      </c>
      <c r="D40" s="304" t="s">
        <v>9</v>
      </c>
      <c r="E40" s="304" t="s">
        <v>10</v>
      </c>
      <c r="F40" s="304" t="s">
        <v>9</v>
      </c>
      <c r="G40" s="304" t="s">
        <v>10</v>
      </c>
      <c r="H40" s="304" t="s">
        <v>9</v>
      </c>
      <c r="I40" s="304" t="s">
        <v>10</v>
      </c>
      <c r="J40" s="304" t="s">
        <v>9</v>
      </c>
      <c r="K40" s="304" t="s">
        <v>10</v>
      </c>
      <c r="L40" s="304" t="s">
        <v>9</v>
      </c>
    </row>
    <row r="41" spans="1:12" x14ac:dyDescent="0.3">
      <c r="A41" s="41" t="s">
        <v>76</v>
      </c>
      <c r="B41" s="194">
        <f>SUM(B42,B43)</f>
        <v>0</v>
      </c>
      <c r="C41" s="195">
        <f>IFERROR(B41/$B$33,0)</f>
        <v>0</v>
      </c>
      <c r="D41" s="194">
        <f>SUM(D42,D43)</f>
        <v>0</v>
      </c>
      <c r="E41" s="195">
        <f>IFERROR(D41/$B41,0)</f>
        <v>0</v>
      </c>
      <c r="F41" s="194">
        <f>SUM(F42,F43)</f>
        <v>0</v>
      </c>
      <c r="G41" s="195">
        <f>IFERROR(F41/$B41,0)</f>
        <v>0</v>
      </c>
      <c r="H41" s="194">
        <f>SUM(H42,H43)</f>
        <v>0</v>
      </c>
      <c r="I41" s="195">
        <f t="shared" ref="I41:I66" si="24">IFERROR(H41/$B41,0)</f>
        <v>0</v>
      </c>
      <c r="J41" s="194">
        <f>SUM(J42,J43)</f>
        <v>0</v>
      </c>
      <c r="K41" s="195">
        <f t="shared" ref="K41" si="25">IFERROR(J41/$B41,0)</f>
        <v>0</v>
      </c>
      <c r="L41" s="194">
        <f>SUM(L42,L43)</f>
        <v>0</v>
      </c>
    </row>
    <row r="42" spans="1:12" x14ac:dyDescent="0.3">
      <c r="A42" s="42" t="s">
        <v>77</v>
      </c>
      <c r="B42" s="286"/>
      <c r="C42" s="288">
        <f t="shared" ref="C42" si="26">IFERROR(B42/$B$33,0)</f>
        <v>0</v>
      </c>
      <c r="D42" s="286"/>
      <c r="E42" s="288">
        <f t="shared" ref="E42:E66" si="27">IFERROR(D42/$B42,0)</f>
        <v>0</v>
      </c>
      <c r="F42" s="286"/>
      <c r="G42" s="288">
        <f t="shared" ref="G42:G66" si="28">IFERROR(F42/$B42,0)</f>
        <v>0</v>
      </c>
      <c r="H42" s="286"/>
      <c r="I42" s="288">
        <f t="shared" si="24"/>
        <v>0</v>
      </c>
      <c r="J42" s="286"/>
      <c r="K42" s="288">
        <f>IFERROR(J42/$B42,0)</f>
        <v>0</v>
      </c>
      <c r="L42" s="289">
        <f>B42-SUM(D42,F42,H42,J42)</f>
        <v>0</v>
      </c>
    </row>
    <row r="43" spans="1:12" x14ac:dyDescent="0.3">
      <c r="A43" s="42" t="s">
        <v>78</v>
      </c>
      <c r="B43" s="48"/>
      <c r="C43" s="50">
        <f t="shared" ref="C43:C66" si="29">IFERROR(B43/$B$33,0)</f>
        <v>0</v>
      </c>
      <c r="D43" s="48"/>
      <c r="E43" s="50">
        <f t="shared" si="27"/>
        <v>0</v>
      </c>
      <c r="F43" s="48"/>
      <c r="G43" s="50">
        <f t="shared" si="28"/>
        <v>0</v>
      </c>
      <c r="H43" s="48"/>
      <c r="I43" s="50">
        <f t="shared" si="24"/>
        <v>0</v>
      </c>
      <c r="J43" s="48"/>
      <c r="K43" s="50">
        <f t="shared" ref="K43:K66" si="30">IFERROR(J43/$B43,0)</f>
        <v>0</v>
      </c>
      <c r="L43" s="49">
        <f>B43-SUM(D43,F43,H43,J43)</f>
        <v>0</v>
      </c>
    </row>
    <row r="44" spans="1:12" x14ac:dyDescent="0.3">
      <c r="A44" s="41" t="s">
        <v>133</v>
      </c>
      <c r="B44" s="194">
        <f>SUM(B45,B54)</f>
        <v>0</v>
      </c>
      <c r="C44" s="195">
        <f t="shared" si="29"/>
        <v>0</v>
      </c>
      <c r="D44" s="194">
        <f>SUM(D45,D54)</f>
        <v>0</v>
      </c>
      <c r="E44" s="195">
        <f t="shared" si="27"/>
        <v>0</v>
      </c>
      <c r="F44" s="194">
        <f>SUM(F45,F54)</f>
        <v>0</v>
      </c>
      <c r="G44" s="195">
        <f t="shared" si="28"/>
        <v>0</v>
      </c>
      <c r="H44" s="194">
        <f>SUM(H45,H54)</f>
        <v>0</v>
      </c>
      <c r="I44" s="195">
        <f t="shared" si="24"/>
        <v>0</v>
      </c>
      <c r="J44" s="194">
        <f>SUM(J45,J54)</f>
        <v>0</v>
      </c>
      <c r="K44" s="195">
        <f t="shared" si="30"/>
        <v>0</v>
      </c>
      <c r="L44" s="194">
        <f>SUM(L45,L54)</f>
        <v>0</v>
      </c>
    </row>
    <row r="45" spans="1:12" x14ac:dyDescent="0.3">
      <c r="A45" s="44" t="s">
        <v>1</v>
      </c>
      <c r="B45" s="194">
        <f>SUM(B46:B53)</f>
        <v>0</v>
      </c>
      <c r="C45" s="195">
        <f t="shared" si="29"/>
        <v>0</v>
      </c>
      <c r="D45" s="194">
        <f>SUM(D46:D53)</f>
        <v>0</v>
      </c>
      <c r="E45" s="195">
        <f t="shared" si="27"/>
        <v>0</v>
      </c>
      <c r="F45" s="194">
        <f>SUM(F46:F53)</f>
        <v>0</v>
      </c>
      <c r="G45" s="195">
        <f t="shared" si="28"/>
        <v>0</v>
      </c>
      <c r="H45" s="194">
        <f>SUM(H46:H53)</f>
        <v>0</v>
      </c>
      <c r="I45" s="195">
        <f t="shared" si="24"/>
        <v>0</v>
      </c>
      <c r="J45" s="194">
        <f>SUM(J46:J53)</f>
        <v>0</v>
      </c>
      <c r="K45" s="195">
        <f t="shared" si="30"/>
        <v>0</v>
      </c>
      <c r="L45" s="194">
        <f>SUM(L46:L53)</f>
        <v>0</v>
      </c>
    </row>
    <row r="46" spans="1:12" x14ac:dyDescent="0.3">
      <c r="A46" s="43" t="s">
        <v>134</v>
      </c>
      <c r="B46" s="48"/>
      <c r="C46" s="50">
        <f t="shared" si="29"/>
        <v>0</v>
      </c>
      <c r="D46" s="48"/>
      <c r="E46" s="50">
        <f t="shared" si="27"/>
        <v>0</v>
      </c>
      <c r="F46" s="48"/>
      <c r="G46" s="50">
        <f t="shared" si="28"/>
        <v>0</v>
      </c>
      <c r="H46" s="48"/>
      <c r="I46" s="50">
        <f t="shared" si="24"/>
        <v>0</v>
      </c>
      <c r="J46" s="48"/>
      <c r="K46" s="50">
        <f t="shared" si="30"/>
        <v>0</v>
      </c>
      <c r="L46" s="49">
        <f t="shared" ref="L46:L53" si="31">B46-SUM(D46,F46,H46,J46)</f>
        <v>0</v>
      </c>
    </row>
    <row r="47" spans="1:12" ht="27" x14ac:dyDescent="0.3">
      <c r="A47" s="43" t="s">
        <v>135</v>
      </c>
      <c r="B47" s="48"/>
      <c r="C47" s="50">
        <f t="shared" si="29"/>
        <v>0</v>
      </c>
      <c r="D47" s="48"/>
      <c r="E47" s="50">
        <f t="shared" si="27"/>
        <v>0</v>
      </c>
      <c r="F47" s="48"/>
      <c r="G47" s="50">
        <f t="shared" si="28"/>
        <v>0</v>
      </c>
      <c r="H47" s="48"/>
      <c r="I47" s="50">
        <f t="shared" si="24"/>
        <v>0</v>
      </c>
      <c r="J47" s="48"/>
      <c r="K47" s="50">
        <f t="shared" si="30"/>
        <v>0</v>
      </c>
      <c r="L47" s="49">
        <f t="shared" si="31"/>
        <v>0</v>
      </c>
    </row>
    <row r="48" spans="1:12" x14ac:dyDescent="0.3">
      <c r="A48" s="43" t="s">
        <v>136</v>
      </c>
      <c r="B48" s="48"/>
      <c r="C48" s="50">
        <f t="shared" si="29"/>
        <v>0</v>
      </c>
      <c r="D48" s="48"/>
      <c r="E48" s="50">
        <f t="shared" si="27"/>
        <v>0</v>
      </c>
      <c r="F48" s="48"/>
      <c r="G48" s="50">
        <f t="shared" si="28"/>
        <v>0</v>
      </c>
      <c r="H48" s="48"/>
      <c r="I48" s="50">
        <f t="shared" si="24"/>
        <v>0</v>
      </c>
      <c r="J48" s="48"/>
      <c r="K48" s="50">
        <f t="shared" si="30"/>
        <v>0</v>
      </c>
      <c r="L48" s="49">
        <f t="shared" si="31"/>
        <v>0</v>
      </c>
    </row>
    <row r="49" spans="1:12" x14ac:dyDescent="0.3">
      <c r="A49" s="43" t="s">
        <v>79</v>
      </c>
      <c r="B49" s="48"/>
      <c r="C49" s="50">
        <f t="shared" si="29"/>
        <v>0</v>
      </c>
      <c r="D49" s="48"/>
      <c r="E49" s="50">
        <f t="shared" si="27"/>
        <v>0</v>
      </c>
      <c r="F49" s="48"/>
      <c r="G49" s="50">
        <f t="shared" si="28"/>
        <v>0</v>
      </c>
      <c r="H49" s="48"/>
      <c r="I49" s="50">
        <f t="shared" si="24"/>
        <v>0</v>
      </c>
      <c r="J49" s="48"/>
      <c r="K49" s="50">
        <f t="shared" si="30"/>
        <v>0</v>
      </c>
      <c r="L49" s="49">
        <f t="shared" si="31"/>
        <v>0</v>
      </c>
    </row>
    <row r="50" spans="1:12" x14ac:dyDescent="0.3">
      <c r="A50" s="43" t="s">
        <v>293</v>
      </c>
      <c r="B50" s="48"/>
      <c r="C50" s="50">
        <f t="shared" si="29"/>
        <v>0</v>
      </c>
      <c r="D50" s="48"/>
      <c r="E50" s="50">
        <f t="shared" si="27"/>
        <v>0</v>
      </c>
      <c r="F50" s="48"/>
      <c r="G50" s="50">
        <f t="shared" si="28"/>
        <v>0</v>
      </c>
      <c r="H50" s="48"/>
      <c r="I50" s="50">
        <f t="shared" si="24"/>
        <v>0</v>
      </c>
      <c r="J50" s="48"/>
      <c r="K50" s="50">
        <f t="shared" si="30"/>
        <v>0</v>
      </c>
      <c r="L50" s="49">
        <f t="shared" si="31"/>
        <v>0</v>
      </c>
    </row>
    <row r="51" spans="1:12" x14ac:dyDescent="0.3">
      <c r="A51" s="43" t="s">
        <v>137</v>
      </c>
      <c r="B51" s="48"/>
      <c r="C51" s="50">
        <f t="shared" si="29"/>
        <v>0</v>
      </c>
      <c r="D51" s="48"/>
      <c r="E51" s="50">
        <f t="shared" si="27"/>
        <v>0</v>
      </c>
      <c r="F51" s="48"/>
      <c r="G51" s="50">
        <f t="shared" si="28"/>
        <v>0</v>
      </c>
      <c r="H51" s="48"/>
      <c r="I51" s="50">
        <f t="shared" si="24"/>
        <v>0</v>
      </c>
      <c r="J51" s="48"/>
      <c r="K51" s="50">
        <f t="shared" si="30"/>
        <v>0</v>
      </c>
      <c r="L51" s="49">
        <f t="shared" si="31"/>
        <v>0</v>
      </c>
    </row>
    <row r="52" spans="1:12" x14ac:dyDescent="0.3">
      <c r="A52" s="43" t="s">
        <v>138</v>
      </c>
      <c r="B52" s="48"/>
      <c r="C52" s="50">
        <f t="shared" si="29"/>
        <v>0</v>
      </c>
      <c r="D52" s="48"/>
      <c r="E52" s="50">
        <f t="shared" si="27"/>
        <v>0</v>
      </c>
      <c r="F52" s="48"/>
      <c r="G52" s="50">
        <f t="shared" si="28"/>
        <v>0</v>
      </c>
      <c r="H52" s="48"/>
      <c r="I52" s="50">
        <f t="shared" si="24"/>
        <v>0</v>
      </c>
      <c r="J52" s="48"/>
      <c r="K52" s="50">
        <f t="shared" si="30"/>
        <v>0</v>
      </c>
      <c r="L52" s="49">
        <f t="shared" si="31"/>
        <v>0</v>
      </c>
    </row>
    <row r="53" spans="1:12" x14ac:dyDescent="0.3">
      <c r="A53" s="43" t="s">
        <v>250</v>
      </c>
      <c r="B53" s="48"/>
      <c r="C53" s="50">
        <f t="shared" si="29"/>
        <v>0</v>
      </c>
      <c r="D53" s="48"/>
      <c r="E53" s="50">
        <f t="shared" si="27"/>
        <v>0</v>
      </c>
      <c r="F53" s="48"/>
      <c r="G53" s="50">
        <f t="shared" si="28"/>
        <v>0</v>
      </c>
      <c r="H53" s="48"/>
      <c r="I53" s="50">
        <f t="shared" si="24"/>
        <v>0</v>
      </c>
      <c r="J53" s="48"/>
      <c r="K53" s="50">
        <f t="shared" si="30"/>
        <v>0</v>
      </c>
      <c r="L53" s="49">
        <f t="shared" si="31"/>
        <v>0</v>
      </c>
    </row>
    <row r="54" spans="1:12" x14ac:dyDescent="0.3">
      <c r="A54" s="45" t="s">
        <v>2</v>
      </c>
      <c r="B54" s="194">
        <f>SUM(B55:B60)</f>
        <v>0</v>
      </c>
      <c r="C54" s="195">
        <f t="shared" si="29"/>
        <v>0</v>
      </c>
      <c r="D54" s="194">
        <f>SUM(D55:D60)</f>
        <v>0</v>
      </c>
      <c r="E54" s="195">
        <f t="shared" si="27"/>
        <v>0</v>
      </c>
      <c r="F54" s="194">
        <f>SUM(F55:F60)</f>
        <v>0</v>
      </c>
      <c r="G54" s="195">
        <f t="shared" si="28"/>
        <v>0</v>
      </c>
      <c r="H54" s="194">
        <f>SUM(H55:H60)</f>
        <v>0</v>
      </c>
      <c r="I54" s="195">
        <f t="shared" si="24"/>
        <v>0</v>
      </c>
      <c r="J54" s="194">
        <f>SUM(J55:J60)</f>
        <v>0</v>
      </c>
      <c r="K54" s="195">
        <f t="shared" si="30"/>
        <v>0</v>
      </c>
      <c r="L54" s="194">
        <f>SUM(L55:L60)</f>
        <v>0</v>
      </c>
    </row>
    <row r="55" spans="1:12" ht="27" x14ac:dyDescent="0.3">
      <c r="A55" s="43" t="s">
        <v>139</v>
      </c>
      <c r="B55" s="48"/>
      <c r="C55" s="50">
        <f t="shared" si="29"/>
        <v>0</v>
      </c>
      <c r="D55" s="48"/>
      <c r="E55" s="50">
        <f t="shared" si="27"/>
        <v>0</v>
      </c>
      <c r="F55" s="48"/>
      <c r="G55" s="50">
        <f t="shared" si="28"/>
        <v>0</v>
      </c>
      <c r="H55" s="48"/>
      <c r="I55" s="50">
        <f t="shared" si="24"/>
        <v>0</v>
      </c>
      <c r="J55" s="48"/>
      <c r="K55" s="50">
        <f t="shared" si="30"/>
        <v>0</v>
      </c>
      <c r="L55" s="49">
        <f t="shared" ref="L55:L60" si="32">B55-SUM(D55,F55,H55,J55)</f>
        <v>0</v>
      </c>
    </row>
    <row r="56" spans="1:12" x14ac:dyDescent="0.3">
      <c r="A56" s="43" t="s">
        <v>140</v>
      </c>
      <c r="B56" s="48"/>
      <c r="C56" s="50">
        <f t="shared" si="29"/>
        <v>0</v>
      </c>
      <c r="D56" s="48"/>
      <c r="E56" s="50">
        <f t="shared" si="27"/>
        <v>0</v>
      </c>
      <c r="F56" s="48"/>
      <c r="G56" s="50">
        <f t="shared" si="28"/>
        <v>0</v>
      </c>
      <c r="H56" s="48"/>
      <c r="I56" s="50">
        <f t="shared" si="24"/>
        <v>0</v>
      </c>
      <c r="J56" s="48"/>
      <c r="K56" s="50">
        <f t="shared" si="30"/>
        <v>0</v>
      </c>
      <c r="L56" s="49">
        <f t="shared" si="32"/>
        <v>0</v>
      </c>
    </row>
    <row r="57" spans="1:12" x14ac:dyDescent="0.3">
      <c r="A57" s="43" t="s">
        <v>141</v>
      </c>
      <c r="B57" s="48"/>
      <c r="C57" s="50">
        <f t="shared" si="29"/>
        <v>0</v>
      </c>
      <c r="D57" s="48"/>
      <c r="E57" s="50">
        <f t="shared" si="27"/>
        <v>0</v>
      </c>
      <c r="F57" s="48"/>
      <c r="G57" s="50">
        <f t="shared" si="28"/>
        <v>0</v>
      </c>
      <c r="H57" s="48"/>
      <c r="I57" s="50">
        <f t="shared" si="24"/>
        <v>0</v>
      </c>
      <c r="J57" s="48"/>
      <c r="K57" s="50">
        <f t="shared" si="30"/>
        <v>0</v>
      </c>
      <c r="L57" s="49">
        <f t="shared" si="32"/>
        <v>0</v>
      </c>
    </row>
    <row r="58" spans="1:12" ht="27" x14ac:dyDescent="0.3">
      <c r="A58" s="43" t="s">
        <v>80</v>
      </c>
      <c r="B58" s="48"/>
      <c r="C58" s="50">
        <f t="shared" si="29"/>
        <v>0</v>
      </c>
      <c r="D58" s="48"/>
      <c r="E58" s="50">
        <f t="shared" si="27"/>
        <v>0</v>
      </c>
      <c r="F58" s="48"/>
      <c r="G58" s="50">
        <f t="shared" si="28"/>
        <v>0</v>
      </c>
      <c r="H58" s="48"/>
      <c r="I58" s="50">
        <f t="shared" si="24"/>
        <v>0</v>
      </c>
      <c r="J58" s="48"/>
      <c r="K58" s="50">
        <f t="shared" si="30"/>
        <v>0</v>
      </c>
      <c r="L58" s="49">
        <f t="shared" si="32"/>
        <v>0</v>
      </c>
    </row>
    <row r="59" spans="1:12" x14ac:dyDescent="0.3">
      <c r="A59" s="43" t="s">
        <v>142</v>
      </c>
      <c r="B59" s="48"/>
      <c r="C59" s="50">
        <f t="shared" si="29"/>
        <v>0</v>
      </c>
      <c r="D59" s="48"/>
      <c r="E59" s="50">
        <f t="shared" si="27"/>
        <v>0</v>
      </c>
      <c r="F59" s="48"/>
      <c r="G59" s="50">
        <f t="shared" si="28"/>
        <v>0</v>
      </c>
      <c r="H59" s="48"/>
      <c r="I59" s="50">
        <f t="shared" si="24"/>
        <v>0</v>
      </c>
      <c r="J59" s="48"/>
      <c r="K59" s="50">
        <f t="shared" si="30"/>
        <v>0</v>
      </c>
      <c r="L59" s="49">
        <f t="shared" si="32"/>
        <v>0</v>
      </c>
    </row>
    <row r="60" spans="1:12" x14ac:dyDescent="0.3">
      <c r="A60" s="43" t="s">
        <v>136</v>
      </c>
      <c r="B60" s="48"/>
      <c r="C60" s="50">
        <f t="shared" si="29"/>
        <v>0</v>
      </c>
      <c r="D60" s="48"/>
      <c r="E60" s="50">
        <f t="shared" si="27"/>
        <v>0</v>
      </c>
      <c r="F60" s="48"/>
      <c r="G60" s="50">
        <f t="shared" si="28"/>
        <v>0</v>
      </c>
      <c r="H60" s="48"/>
      <c r="I60" s="50">
        <f t="shared" si="24"/>
        <v>0</v>
      </c>
      <c r="J60" s="48"/>
      <c r="K60" s="50">
        <f t="shared" si="30"/>
        <v>0</v>
      </c>
      <c r="L60" s="49">
        <f t="shared" si="32"/>
        <v>0</v>
      </c>
    </row>
    <row r="61" spans="1:12" x14ac:dyDescent="0.3">
      <c r="A61" s="46" t="s">
        <v>3</v>
      </c>
      <c r="B61" s="194">
        <f>SUM(B62:B63)</f>
        <v>0</v>
      </c>
      <c r="C61" s="195">
        <f t="shared" si="29"/>
        <v>0</v>
      </c>
      <c r="D61" s="194">
        <f>SUM(D62:D63)</f>
        <v>0</v>
      </c>
      <c r="E61" s="195">
        <f t="shared" si="27"/>
        <v>0</v>
      </c>
      <c r="F61" s="194">
        <f>SUM(F62:F63)</f>
        <v>0</v>
      </c>
      <c r="G61" s="195">
        <f t="shared" si="28"/>
        <v>0</v>
      </c>
      <c r="H61" s="194">
        <f>SUM(H62:H63)</f>
        <v>0</v>
      </c>
      <c r="I61" s="195">
        <f t="shared" si="24"/>
        <v>0</v>
      </c>
      <c r="J61" s="194">
        <f>SUM(J62:J63)</f>
        <v>0</v>
      </c>
      <c r="K61" s="195">
        <f t="shared" si="30"/>
        <v>0</v>
      </c>
      <c r="L61" s="194">
        <f>SUM(L62:L63)</f>
        <v>0</v>
      </c>
    </row>
    <row r="62" spans="1:12" x14ac:dyDescent="0.3">
      <c r="A62" s="44" t="s">
        <v>294</v>
      </c>
      <c r="B62" s="48"/>
      <c r="C62" s="50">
        <f t="shared" si="29"/>
        <v>0</v>
      </c>
      <c r="D62" s="48"/>
      <c r="E62" s="50">
        <f t="shared" si="27"/>
        <v>0</v>
      </c>
      <c r="F62" s="48"/>
      <c r="G62" s="50">
        <f t="shared" si="28"/>
        <v>0</v>
      </c>
      <c r="H62" s="48"/>
      <c r="I62" s="50">
        <f t="shared" si="24"/>
        <v>0</v>
      </c>
      <c r="J62" s="48"/>
      <c r="K62" s="50">
        <f t="shared" si="30"/>
        <v>0</v>
      </c>
      <c r="L62" s="49">
        <f>B62-SUM(D62,F62,H62,J62)</f>
        <v>0</v>
      </c>
    </row>
    <row r="63" spans="1:12" x14ac:dyDescent="0.3">
      <c r="A63" s="45" t="s">
        <v>295</v>
      </c>
      <c r="B63" s="48"/>
      <c r="C63" s="50">
        <f t="shared" si="29"/>
        <v>0</v>
      </c>
      <c r="D63" s="48"/>
      <c r="E63" s="50">
        <f t="shared" si="27"/>
        <v>0</v>
      </c>
      <c r="F63" s="48"/>
      <c r="G63" s="50">
        <f t="shared" si="28"/>
        <v>0</v>
      </c>
      <c r="H63" s="48"/>
      <c r="I63" s="50">
        <f t="shared" si="24"/>
        <v>0</v>
      </c>
      <c r="J63" s="48"/>
      <c r="K63" s="50">
        <f t="shared" si="30"/>
        <v>0</v>
      </c>
      <c r="L63" s="49">
        <f>B63-SUM(D63,F63,H63,J63)</f>
        <v>0</v>
      </c>
    </row>
    <row r="64" spans="1:12" x14ac:dyDescent="0.3">
      <c r="A64" s="46" t="s">
        <v>143</v>
      </c>
      <c r="B64" s="194">
        <f>SUM(B65)</f>
        <v>0</v>
      </c>
      <c r="C64" s="195">
        <f t="shared" si="29"/>
        <v>0</v>
      </c>
      <c r="D64" s="194">
        <f>SUM(D65)</f>
        <v>0</v>
      </c>
      <c r="E64" s="195">
        <f t="shared" si="27"/>
        <v>0</v>
      </c>
      <c r="F64" s="194">
        <f>SUM(F65)</f>
        <v>0</v>
      </c>
      <c r="G64" s="195">
        <f t="shared" si="28"/>
        <v>0</v>
      </c>
      <c r="H64" s="194">
        <f>SUM(H65)</f>
        <v>0</v>
      </c>
      <c r="I64" s="195">
        <f t="shared" si="24"/>
        <v>0</v>
      </c>
      <c r="J64" s="194">
        <f>SUM(J65)</f>
        <v>0</v>
      </c>
      <c r="K64" s="195">
        <f t="shared" si="30"/>
        <v>0</v>
      </c>
      <c r="L64" s="194">
        <f>SUM(L65)</f>
        <v>0</v>
      </c>
    </row>
    <row r="65" spans="1:12" x14ac:dyDescent="0.3">
      <c r="A65" s="45" t="s">
        <v>296</v>
      </c>
      <c r="B65" s="48"/>
      <c r="C65" s="50">
        <f t="shared" si="29"/>
        <v>0</v>
      </c>
      <c r="D65" s="48"/>
      <c r="E65" s="50">
        <f t="shared" si="27"/>
        <v>0</v>
      </c>
      <c r="F65" s="48"/>
      <c r="G65" s="50">
        <f t="shared" si="28"/>
        <v>0</v>
      </c>
      <c r="H65" s="48"/>
      <c r="I65" s="50">
        <f t="shared" si="24"/>
        <v>0</v>
      </c>
      <c r="J65" s="48"/>
      <c r="K65" s="50">
        <f t="shared" si="30"/>
        <v>0</v>
      </c>
      <c r="L65" s="49">
        <f>B65-SUM(D65,F65,H65,J65)</f>
        <v>0</v>
      </c>
    </row>
    <row r="66" spans="1:12" x14ac:dyDescent="0.3">
      <c r="A66" s="47" t="s">
        <v>298</v>
      </c>
      <c r="B66" s="194">
        <f>SUM(B41,B44,B61,B64)</f>
        <v>0</v>
      </c>
      <c r="C66" s="195">
        <f t="shared" si="29"/>
        <v>0</v>
      </c>
      <c r="D66" s="194">
        <f>SUM(D41,D44,D61,D64)</f>
        <v>0</v>
      </c>
      <c r="E66" s="195">
        <f t="shared" si="27"/>
        <v>0</v>
      </c>
      <c r="F66" s="194">
        <f>SUM(F41,F44,F61,F64)</f>
        <v>0</v>
      </c>
      <c r="G66" s="195">
        <f t="shared" si="28"/>
        <v>0</v>
      </c>
      <c r="H66" s="194">
        <f>SUM(H41,H44,H61,H64)</f>
        <v>0</v>
      </c>
      <c r="I66" s="195">
        <f t="shared" si="24"/>
        <v>0</v>
      </c>
      <c r="J66" s="194">
        <f>SUM(J41,J44,J61,J64)</f>
        <v>0</v>
      </c>
      <c r="K66" s="195">
        <f t="shared" si="30"/>
        <v>0</v>
      </c>
      <c r="L66" s="194">
        <f>SUM(L41,L44,L61,L64)</f>
        <v>0</v>
      </c>
    </row>
    <row r="67" spans="1:12" ht="15.75" thickBot="1" x14ac:dyDescent="0.35">
      <c r="B67" s="194"/>
      <c r="C67" s="195"/>
      <c r="D67" s="194"/>
      <c r="E67" s="195"/>
      <c r="F67" s="194"/>
      <c r="G67" s="195"/>
      <c r="H67" s="194"/>
      <c r="I67" s="195"/>
      <c r="J67" s="194"/>
      <c r="K67" s="195"/>
      <c r="L67" s="194"/>
    </row>
    <row r="68" spans="1:12" ht="15.75" thickBot="1" x14ac:dyDescent="0.35">
      <c r="A68" s="309" t="s">
        <v>297</v>
      </c>
      <c r="B68" s="491">
        <f>'TAB1.1'!$O$47</f>
        <v>0</v>
      </c>
      <c r="C68" s="195">
        <f>IFERROR(B68/$B$33,0)</f>
        <v>0</v>
      </c>
      <c r="D68" s="307"/>
      <c r="E68" s="195">
        <f t="shared" ref="E68:E69" si="33">IFERROR(D68/$B68,0)</f>
        <v>0</v>
      </c>
      <c r="F68" s="307"/>
      <c r="G68" s="195">
        <f t="shared" ref="G68:G69" si="34">IFERROR(F68/$B68,0)</f>
        <v>0</v>
      </c>
      <c r="H68" s="307"/>
      <c r="I68" s="195">
        <f t="shared" ref="I68:I69" si="35">IFERROR(H68/$B68,0)</f>
        <v>0</v>
      </c>
      <c r="J68" s="307"/>
      <c r="K68" s="195">
        <f>IFERROR(J68/$B68,0)</f>
        <v>0</v>
      </c>
      <c r="L68" s="194">
        <f>B68-SUM(D68,F68,H68,J68)</f>
        <v>0</v>
      </c>
    </row>
    <row r="69" spans="1:12" ht="15.75" thickBot="1" x14ac:dyDescent="0.35">
      <c r="A69" s="306" t="s">
        <v>19</v>
      </c>
      <c r="B69" s="308">
        <f>B66+B68</f>
        <v>0</v>
      </c>
      <c r="C69" s="195">
        <f>IFERROR(B69/$B$33,0)</f>
        <v>0</v>
      </c>
      <c r="D69" s="308">
        <f>D66+D68</f>
        <v>0</v>
      </c>
      <c r="E69" s="195">
        <f t="shared" si="33"/>
        <v>0</v>
      </c>
      <c r="F69" s="308">
        <f>F66+F68</f>
        <v>0</v>
      </c>
      <c r="G69" s="195">
        <f t="shared" si="34"/>
        <v>0</v>
      </c>
      <c r="H69" s="308">
        <f>H66+H68</f>
        <v>0</v>
      </c>
      <c r="I69" s="195">
        <f t="shared" si="35"/>
        <v>0</v>
      </c>
      <c r="J69" s="308">
        <f>J66+J68</f>
        <v>0</v>
      </c>
      <c r="K69" s="195">
        <f t="shared" ref="K69" si="36">IFERROR(J69/$B69,0)</f>
        <v>0</v>
      </c>
      <c r="L69" s="194">
        <f>SUM(L44,L47,L64,L67)</f>
        <v>0</v>
      </c>
    </row>
    <row r="71" spans="1:12" ht="21" x14ac:dyDescent="0.35">
      <c r="A71" s="525" t="s">
        <v>257</v>
      </c>
      <c r="B71" s="526"/>
      <c r="C71" s="526"/>
      <c r="D71" s="526"/>
      <c r="E71" s="526"/>
      <c r="F71" s="526"/>
      <c r="G71" s="526"/>
      <c r="H71" s="526"/>
      <c r="I71" s="526"/>
      <c r="J71" s="526"/>
      <c r="K71" s="526"/>
      <c r="L71" s="526"/>
    </row>
    <row r="72" spans="1:12" x14ac:dyDescent="0.3">
      <c r="A72" s="527" t="s">
        <v>0</v>
      </c>
      <c r="B72" s="524" t="s">
        <v>19</v>
      </c>
      <c r="C72" s="524"/>
      <c r="D72" s="524" t="s">
        <v>5</v>
      </c>
      <c r="E72" s="524"/>
      <c r="F72" s="524" t="s">
        <v>6</v>
      </c>
      <c r="G72" s="524"/>
      <c r="H72" s="524" t="s">
        <v>7</v>
      </c>
      <c r="I72" s="524"/>
      <c r="J72" s="524" t="s">
        <v>8</v>
      </c>
      <c r="K72" s="524"/>
      <c r="L72" s="304" t="s">
        <v>81</v>
      </c>
    </row>
    <row r="73" spans="1:12" x14ac:dyDescent="0.3">
      <c r="A73" s="527"/>
      <c r="B73" s="304" t="s">
        <v>9</v>
      </c>
      <c r="C73" s="304" t="s">
        <v>10</v>
      </c>
      <c r="D73" s="304" t="s">
        <v>9</v>
      </c>
      <c r="E73" s="304" t="s">
        <v>10</v>
      </c>
      <c r="F73" s="304" t="s">
        <v>9</v>
      </c>
      <c r="G73" s="304" t="s">
        <v>10</v>
      </c>
      <c r="H73" s="304" t="s">
        <v>9</v>
      </c>
      <c r="I73" s="304" t="s">
        <v>10</v>
      </c>
      <c r="J73" s="304" t="s">
        <v>9</v>
      </c>
      <c r="K73" s="304" t="s">
        <v>10</v>
      </c>
      <c r="L73" s="304" t="s">
        <v>9</v>
      </c>
    </row>
    <row r="74" spans="1:12" x14ac:dyDescent="0.3">
      <c r="A74" s="41" t="s">
        <v>76</v>
      </c>
      <c r="B74" s="194">
        <f>SUM(B75,B76)</f>
        <v>0</v>
      </c>
      <c r="C74" s="195">
        <f>IFERROR(B74/$B$33,0)</f>
        <v>0</v>
      </c>
      <c r="D74" s="194">
        <f>SUM(D75,D76)</f>
        <v>0</v>
      </c>
      <c r="E74" s="195">
        <f>IFERROR(D74/$B74,0)</f>
        <v>0</v>
      </c>
      <c r="F74" s="194">
        <f>SUM(F75,F76)</f>
        <v>0</v>
      </c>
      <c r="G74" s="195">
        <f>IFERROR(F74/$B74,0)</f>
        <v>0</v>
      </c>
      <c r="H74" s="194">
        <f>SUM(H75,H76)</f>
        <v>0</v>
      </c>
      <c r="I74" s="195">
        <f t="shared" ref="I74:I99" si="37">IFERROR(H74/$B74,0)</f>
        <v>0</v>
      </c>
      <c r="J74" s="194">
        <f>SUM(J75,J76)</f>
        <v>0</v>
      </c>
      <c r="K74" s="195">
        <f t="shared" ref="K74" si="38">IFERROR(J74/$B74,0)</f>
        <v>0</v>
      </c>
      <c r="L74" s="194">
        <f>SUM(L75,L76)</f>
        <v>0</v>
      </c>
    </row>
    <row r="75" spans="1:12" x14ac:dyDescent="0.3">
      <c r="A75" s="42" t="s">
        <v>77</v>
      </c>
      <c r="B75" s="286"/>
      <c r="C75" s="288">
        <f t="shared" ref="C75" si="39">IFERROR(B75/$B$33,0)</f>
        <v>0</v>
      </c>
      <c r="D75" s="286"/>
      <c r="E75" s="288">
        <f t="shared" ref="E75:E99" si="40">IFERROR(D75/$B75,0)</f>
        <v>0</v>
      </c>
      <c r="F75" s="286"/>
      <c r="G75" s="288">
        <f t="shared" ref="G75:G99" si="41">IFERROR(F75/$B75,0)</f>
        <v>0</v>
      </c>
      <c r="H75" s="286"/>
      <c r="I75" s="288">
        <f t="shared" si="37"/>
        <v>0</v>
      </c>
      <c r="J75" s="286"/>
      <c r="K75" s="288">
        <f>IFERROR(J75/$B75,0)</f>
        <v>0</v>
      </c>
      <c r="L75" s="289">
        <f>B75-SUM(D75,F75,H75,J75)</f>
        <v>0</v>
      </c>
    </row>
    <row r="76" spans="1:12" x14ac:dyDescent="0.3">
      <c r="A76" s="42" t="s">
        <v>78</v>
      </c>
      <c r="B76" s="48"/>
      <c r="C76" s="50">
        <f t="shared" ref="C76:C99" si="42">IFERROR(B76/$B$33,0)</f>
        <v>0</v>
      </c>
      <c r="D76" s="48"/>
      <c r="E76" s="50">
        <f t="shared" si="40"/>
        <v>0</v>
      </c>
      <c r="F76" s="48"/>
      <c r="G76" s="50">
        <f t="shared" si="41"/>
        <v>0</v>
      </c>
      <c r="H76" s="48"/>
      <c r="I76" s="50">
        <f t="shared" si="37"/>
        <v>0</v>
      </c>
      <c r="J76" s="48"/>
      <c r="K76" s="50">
        <f t="shared" ref="K76:K99" si="43">IFERROR(J76/$B76,0)</f>
        <v>0</v>
      </c>
      <c r="L76" s="49">
        <f>B76-SUM(D76,F76,H76,J76)</f>
        <v>0</v>
      </c>
    </row>
    <row r="77" spans="1:12" x14ac:dyDescent="0.3">
      <c r="A77" s="41" t="s">
        <v>133</v>
      </c>
      <c r="B77" s="194">
        <f>SUM(B78,B87)</f>
        <v>0</v>
      </c>
      <c r="C77" s="195">
        <f t="shared" si="42"/>
        <v>0</v>
      </c>
      <c r="D77" s="194">
        <f>SUM(D78,D87)</f>
        <v>0</v>
      </c>
      <c r="E77" s="195">
        <f t="shared" si="40"/>
        <v>0</v>
      </c>
      <c r="F77" s="194">
        <f>SUM(F78,F87)</f>
        <v>0</v>
      </c>
      <c r="G77" s="195">
        <f t="shared" si="41"/>
        <v>0</v>
      </c>
      <c r="H77" s="194">
        <f>SUM(H78,H87)</f>
        <v>0</v>
      </c>
      <c r="I77" s="195">
        <f t="shared" si="37"/>
        <v>0</v>
      </c>
      <c r="J77" s="194">
        <f>SUM(J78,J87)</f>
        <v>0</v>
      </c>
      <c r="K77" s="195">
        <f t="shared" si="43"/>
        <v>0</v>
      </c>
      <c r="L77" s="194">
        <f>SUM(L78,L87)</f>
        <v>0</v>
      </c>
    </row>
    <row r="78" spans="1:12" x14ac:dyDescent="0.3">
      <c r="A78" s="44" t="s">
        <v>1</v>
      </c>
      <c r="B78" s="194">
        <f>SUM(B79:B86)</f>
        <v>0</v>
      </c>
      <c r="C78" s="195">
        <f t="shared" si="42"/>
        <v>0</v>
      </c>
      <c r="D78" s="194">
        <f>SUM(D79:D86)</f>
        <v>0</v>
      </c>
      <c r="E78" s="195">
        <f t="shared" si="40"/>
        <v>0</v>
      </c>
      <c r="F78" s="194">
        <f>SUM(F79:F86)</f>
        <v>0</v>
      </c>
      <c r="G78" s="195">
        <f t="shared" si="41"/>
        <v>0</v>
      </c>
      <c r="H78" s="194">
        <f>SUM(H79:H86)</f>
        <v>0</v>
      </c>
      <c r="I78" s="195">
        <f t="shared" si="37"/>
        <v>0</v>
      </c>
      <c r="J78" s="194">
        <f>SUM(J79:J86)</f>
        <v>0</v>
      </c>
      <c r="K78" s="195">
        <f t="shared" si="43"/>
        <v>0</v>
      </c>
      <c r="L78" s="194">
        <f>SUM(L79:L86)</f>
        <v>0</v>
      </c>
    </row>
    <row r="79" spans="1:12" x14ac:dyDescent="0.3">
      <c r="A79" s="43" t="s">
        <v>134</v>
      </c>
      <c r="B79" s="48"/>
      <c r="C79" s="50">
        <f t="shared" si="42"/>
        <v>0</v>
      </c>
      <c r="D79" s="48"/>
      <c r="E79" s="50">
        <f t="shared" si="40"/>
        <v>0</v>
      </c>
      <c r="F79" s="48"/>
      <c r="G79" s="50">
        <f t="shared" si="41"/>
        <v>0</v>
      </c>
      <c r="H79" s="48"/>
      <c r="I79" s="50">
        <f t="shared" si="37"/>
        <v>0</v>
      </c>
      <c r="J79" s="48"/>
      <c r="K79" s="50">
        <f t="shared" si="43"/>
        <v>0</v>
      </c>
      <c r="L79" s="49">
        <f t="shared" ref="L79:L86" si="44">B79-SUM(D79,F79,H79,J79)</f>
        <v>0</v>
      </c>
    </row>
    <row r="80" spans="1:12" ht="27" x14ac:dyDescent="0.3">
      <c r="A80" s="43" t="s">
        <v>135</v>
      </c>
      <c r="B80" s="48"/>
      <c r="C80" s="50">
        <f t="shared" si="42"/>
        <v>0</v>
      </c>
      <c r="D80" s="48"/>
      <c r="E80" s="50">
        <f t="shared" si="40"/>
        <v>0</v>
      </c>
      <c r="F80" s="48"/>
      <c r="G80" s="50">
        <f t="shared" si="41"/>
        <v>0</v>
      </c>
      <c r="H80" s="48"/>
      <c r="I80" s="50">
        <f t="shared" si="37"/>
        <v>0</v>
      </c>
      <c r="J80" s="48"/>
      <c r="K80" s="50">
        <f t="shared" si="43"/>
        <v>0</v>
      </c>
      <c r="L80" s="49">
        <f t="shared" si="44"/>
        <v>0</v>
      </c>
    </row>
    <row r="81" spans="1:12" x14ac:dyDescent="0.3">
      <c r="A81" s="43" t="s">
        <v>136</v>
      </c>
      <c r="B81" s="48"/>
      <c r="C81" s="50">
        <f t="shared" si="42"/>
        <v>0</v>
      </c>
      <c r="D81" s="48"/>
      <c r="E81" s="50">
        <f t="shared" si="40"/>
        <v>0</v>
      </c>
      <c r="F81" s="48"/>
      <c r="G81" s="50">
        <f t="shared" si="41"/>
        <v>0</v>
      </c>
      <c r="H81" s="48"/>
      <c r="I81" s="50">
        <f t="shared" si="37"/>
        <v>0</v>
      </c>
      <c r="J81" s="48"/>
      <c r="K81" s="50">
        <f t="shared" si="43"/>
        <v>0</v>
      </c>
      <c r="L81" s="49">
        <f t="shared" si="44"/>
        <v>0</v>
      </c>
    </row>
    <row r="82" spans="1:12" x14ac:dyDescent="0.3">
      <c r="A82" s="43" t="s">
        <v>79</v>
      </c>
      <c r="B82" s="48"/>
      <c r="C82" s="50">
        <f t="shared" si="42"/>
        <v>0</v>
      </c>
      <c r="D82" s="48"/>
      <c r="E82" s="50">
        <f t="shared" si="40"/>
        <v>0</v>
      </c>
      <c r="F82" s="48"/>
      <c r="G82" s="50">
        <f t="shared" si="41"/>
        <v>0</v>
      </c>
      <c r="H82" s="48"/>
      <c r="I82" s="50">
        <f t="shared" si="37"/>
        <v>0</v>
      </c>
      <c r="J82" s="48"/>
      <c r="K82" s="50">
        <f t="shared" si="43"/>
        <v>0</v>
      </c>
      <c r="L82" s="49">
        <f t="shared" si="44"/>
        <v>0</v>
      </c>
    </row>
    <row r="83" spans="1:12" x14ac:dyDescent="0.3">
      <c r="A83" s="43" t="s">
        <v>293</v>
      </c>
      <c r="B83" s="48"/>
      <c r="C83" s="50">
        <f t="shared" si="42"/>
        <v>0</v>
      </c>
      <c r="D83" s="48"/>
      <c r="E83" s="50">
        <f t="shared" si="40"/>
        <v>0</v>
      </c>
      <c r="F83" s="48"/>
      <c r="G83" s="50">
        <f t="shared" si="41"/>
        <v>0</v>
      </c>
      <c r="H83" s="48"/>
      <c r="I83" s="50">
        <f t="shared" si="37"/>
        <v>0</v>
      </c>
      <c r="J83" s="48"/>
      <c r="K83" s="50">
        <f t="shared" si="43"/>
        <v>0</v>
      </c>
      <c r="L83" s="49">
        <f t="shared" si="44"/>
        <v>0</v>
      </c>
    </row>
    <row r="84" spans="1:12" x14ac:dyDescent="0.3">
      <c r="A84" s="43" t="s">
        <v>137</v>
      </c>
      <c r="B84" s="48"/>
      <c r="C84" s="50">
        <f t="shared" si="42"/>
        <v>0</v>
      </c>
      <c r="D84" s="48"/>
      <c r="E84" s="50">
        <f t="shared" si="40"/>
        <v>0</v>
      </c>
      <c r="F84" s="48"/>
      <c r="G84" s="50">
        <f t="shared" si="41"/>
        <v>0</v>
      </c>
      <c r="H84" s="48"/>
      <c r="I84" s="50">
        <f t="shared" si="37"/>
        <v>0</v>
      </c>
      <c r="J84" s="48"/>
      <c r="K84" s="50">
        <f t="shared" si="43"/>
        <v>0</v>
      </c>
      <c r="L84" s="49">
        <f t="shared" si="44"/>
        <v>0</v>
      </c>
    </row>
    <row r="85" spans="1:12" x14ac:dyDescent="0.3">
      <c r="A85" s="43" t="s">
        <v>138</v>
      </c>
      <c r="B85" s="48"/>
      <c r="C85" s="50">
        <f t="shared" si="42"/>
        <v>0</v>
      </c>
      <c r="D85" s="48"/>
      <c r="E85" s="50">
        <f t="shared" si="40"/>
        <v>0</v>
      </c>
      <c r="F85" s="48"/>
      <c r="G85" s="50">
        <f t="shared" si="41"/>
        <v>0</v>
      </c>
      <c r="H85" s="48"/>
      <c r="I85" s="50">
        <f t="shared" si="37"/>
        <v>0</v>
      </c>
      <c r="J85" s="48"/>
      <c r="K85" s="50">
        <f t="shared" si="43"/>
        <v>0</v>
      </c>
      <c r="L85" s="49">
        <f t="shared" si="44"/>
        <v>0</v>
      </c>
    </row>
    <row r="86" spans="1:12" x14ac:dyDescent="0.3">
      <c r="A86" s="43" t="s">
        <v>250</v>
      </c>
      <c r="B86" s="48"/>
      <c r="C86" s="50">
        <f t="shared" si="42"/>
        <v>0</v>
      </c>
      <c r="D86" s="48"/>
      <c r="E86" s="50">
        <f t="shared" si="40"/>
        <v>0</v>
      </c>
      <c r="F86" s="48"/>
      <c r="G86" s="50">
        <f t="shared" si="41"/>
        <v>0</v>
      </c>
      <c r="H86" s="48"/>
      <c r="I86" s="50">
        <f t="shared" si="37"/>
        <v>0</v>
      </c>
      <c r="J86" s="48"/>
      <c r="K86" s="50">
        <f t="shared" si="43"/>
        <v>0</v>
      </c>
      <c r="L86" s="49">
        <f t="shared" si="44"/>
        <v>0</v>
      </c>
    </row>
    <row r="87" spans="1:12" x14ac:dyDescent="0.3">
      <c r="A87" s="45" t="s">
        <v>2</v>
      </c>
      <c r="B87" s="194">
        <f>SUM(B88:B93)</f>
        <v>0</v>
      </c>
      <c r="C87" s="195">
        <f t="shared" si="42"/>
        <v>0</v>
      </c>
      <c r="D87" s="194">
        <f>SUM(D88:D93)</f>
        <v>0</v>
      </c>
      <c r="E87" s="195">
        <f t="shared" si="40"/>
        <v>0</v>
      </c>
      <c r="F87" s="194">
        <f>SUM(F88:F93)</f>
        <v>0</v>
      </c>
      <c r="G87" s="195">
        <f t="shared" si="41"/>
        <v>0</v>
      </c>
      <c r="H87" s="194">
        <f>SUM(H88:H93)</f>
        <v>0</v>
      </c>
      <c r="I87" s="195">
        <f t="shared" si="37"/>
        <v>0</v>
      </c>
      <c r="J87" s="194">
        <f>SUM(J88:J93)</f>
        <v>0</v>
      </c>
      <c r="K87" s="195">
        <f t="shared" si="43"/>
        <v>0</v>
      </c>
      <c r="L87" s="194">
        <f>SUM(L88:L93)</f>
        <v>0</v>
      </c>
    </row>
    <row r="88" spans="1:12" ht="27" x14ac:dyDescent="0.3">
      <c r="A88" s="43" t="s">
        <v>139</v>
      </c>
      <c r="B88" s="48"/>
      <c r="C88" s="50">
        <f t="shared" si="42"/>
        <v>0</v>
      </c>
      <c r="D88" s="48"/>
      <c r="E88" s="50">
        <f t="shared" si="40"/>
        <v>0</v>
      </c>
      <c r="F88" s="48"/>
      <c r="G88" s="50">
        <f t="shared" si="41"/>
        <v>0</v>
      </c>
      <c r="H88" s="48"/>
      <c r="I88" s="50">
        <f t="shared" si="37"/>
        <v>0</v>
      </c>
      <c r="J88" s="48"/>
      <c r="K88" s="50">
        <f t="shared" si="43"/>
        <v>0</v>
      </c>
      <c r="L88" s="49">
        <f t="shared" ref="L88:L93" si="45">B88-SUM(D88,F88,H88,J88)</f>
        <v>0</v>
      </c>
    </row>
    <row r="89" spans="1:12" x14ac:dyDescent="0.3">
      <c r="A89" s="43" t="s">
        <v>140</v>
      </c>
      <c r="B89" s="48"/>
      <c r="C89" s="50">
        <f t="shared" si="42"/>
        <v>0</v>
      </c>
      <c r="D89" s="48"/>
      <c r="E89" s="50">
        <f t="shared" si="40"/>
        <v>0</v>
      </c>
      <c r="F89" s="48"/>
      <c r="G89" s="50">
        <f t="shared" si="41"/>
        <v>0</v>
      </c>
      <c r="H89" s="48"/>
      <c r="I89" s="50">
        <f t="shared" si="37"/>
        <v>0</v>
      </c>
      <c r="J89" s="48"/>
      <c r="K89" s="50">
        <f t="shared" si="43"/>
        <v>0</v>
      </c>
      <c r="L89" s="49">
        <f t="shared" si="45"/>
        <v>0</v>
      </c>
    </row>
    <row r="90" spans="1:12" x14ac:dyDescent="0.3">
      <c r="A90" s="43" t="s">
        <v>141</v>
      </c>
      <c r="B90" s="48"/>
      <c r="C90" s="50">
        <f t="shared" si="42"/>
        <v>0</v>
      </c>
      <c r="D90" s="48"/>
      <c r="E90" s="50">
        <f t="shared" si="40"/>
        <v>0</v>
      </c>
      <c r="F90" s="48"/>
      <c r="G90" s="50">
        <f t="shared" si="41"/>
        <v>0</v>
      </c>
      <c r="H90" s="48"/>
      <c r="I90" s="50">
        <f t="shared" si="37"/>
        <v>0</v>
      </c>
      <c r="J90" s="48"/>
      <c r="K90" s="50">
        <f t="shared" si="43"/>
        <v>0</v>
      </c>
      <c r="L90" s="49">
        <f t="shared" si="45"/>
        <v>0</v>
      </c>
    </row>
    <row r="91" spans="1:12" ht="27" x14ac:dyDescent="0.3">
      <c r="A91" s="43" t="s">
        <v>80</v>
      </c>
      <c r="B91" s="48"/>
      <c r="C91" s="50">
        <f t="shared" si="42"/>
        <v>0</v>
      </c>
      <c r="D91" s="48"/>
      <c r="E91" s="50">
        <f t="shared" si="40"/>
        <v>0</v>
      </c>
      <c r="F91" s="48"/>
      <c r="G91" s="50">
        <f t="shared" si="41"/>
        <v>0</v>
      </c>
      <c r="H91" s="48"/>
      <c r="I91" s="50">
        <f t="shared" si="37"/>
        <v>0</v>
      </c>
      <c r="J91" s="48"/>
      <c r="K91" s="50">
        <f t="shared" si="43"/>
        <v>0</v>
      </c>
      <c r="L91" s="49">
        <f t="shared" si="45"/>
        <v>0</v>
      </c>
    </row>
    <row r="92" spans="1:12" x14ac:dyDescent="0.3">
      <c r="A92" s="43" t="s">
        <v>142</v>
      </c>
      <c r="B92" s="48"/>
      <c r="C92" s="50">
        <f t="shared" si="42"/>
        <v>0</v>
      </c>
      <c r="D92" s="48"/>
      <c r="E92" s="50">
        <f t="shared" si="40"/>
        <v>0</v>
      </c>
      <c r="F92" s="48"/>
      <c r="G92" s="50">
        <f t="shared" si="41"/>
        <v>0</v>
      </c>
      <c r="H92" s="48"/>
      <c r="I92" s="50">
        <f t="shared" si="37"/>
        <v>0</v>
      </c>
      <c r="J92" s="48"/>
      <c r="K92" s="50">
        <f t="shared" si="43"/>
        <v>0</v>
      </c>
      <c r="L92" s="49">
        <f t="shared" si="45"/>
        <v>0</v>
      </c>
    </row>
    <row r="93" spans="1:12" x14ac:dyDescent="0.3">
      <c r="A93" s="43" t="s">
        <v>136</v>
      </c>
      <c r="B93" s="48"/>
      <c r="C93" s="50">
        <f t="shared" si="42"/>
        <v>0</v>
      </c>
      <c r="D93" s="48"/>
      <c r="E93" s="50">
        <f t="shared" si="40"/>
        <v>0</v>
      </c>
      <c r="F93" s="48"/>
      <c r="G93" s="50">
        <f t="shared" si="41"/>
        <v>0</v>
      </c>
      <c r="H93" s="48"/>
      <c r="I93" s="50">
        <f t="shared" si="37"/>
        <v>0</v>
      </c>
      <c r="J93" s="48"/>
      <c r="K93" s="50">
        <f t="shared" si="43"/>
        <v>0</v>
      </c>
      <c r="L93" s="49">
        <f t="shared" si="45"/>
        <v>0</v>
      </c>
    </row>
    <row r="94" spans="1:12" x14ac:dyDescent="0.3">
      <c r="A94" s="46" t="s">
        <v>3</v>
      </c>
      <c r="B94" s="194">
        <f>SUM(B95:B96)</f>
        <v>0</v>
      </c>
      <c r="C94" s="195">
        <f t="shared" si="42"/>
        <v>0</v>
      </c>
      <c r="D94" s="194">
        <f>SUM(D95:D96)</f>
        <v>0</v>
      </c>
      <c r="E94" s="195">
        <f t="shared" si="40"/>
        <v>0</v>
      </c>
      <c r="F94" s="194">
        <f>SUM(F95:F96)</f>
        <v>0</v>
      </c>
      <c r="G94" s="195">
        <f t="shared" si="41"/>
        <v>0</v>
      </c>
      <c r="H94" s="194">
        <f>SUM(H95:H96)</f>
        <v>0</v>
      </c>
      <c r="I94" s="195">
        <f t="shared" si="37"/>
        <v>0</v>
      </c>
      <c r="J94" s="194">
        <f>SUM(J95:J96)</f>
        <v>0</v>
      </c>
      <c r="K94" s="195">
        <f t="shared" si="43"/>
        <v>0</v>
      </c>
      <c r="L94" s="194">
        <f>SUM(L95:L96)</f>
        <v>0</v>
      </c>
    </row>
    <row r="95" spans="1:12" x14ac:dyDescent="0.3">
      <c r="A95" s="44" t="s">
        <v>294</v>
      </c>
      <c r="B95" s="48"/>
      <c r="C95" s="50">
        <f t="shared" si="42"/>
        <v>0</v>
      </c>
      <c r="D95" s="48"/>
      <c r="E95" s="50">
        <f t="shared" si="40"/>
        <v>0</v>
      </c>
      <c r="F95" s="48"/>
      <c r="G95" s="50">
        <f t="shared" si="41"/>
        <v>0</v>
      </c>
      <c r="H95" s="48"/>
      <c r="I95" s="50">
        <f t="shared" si="37"/>
        <v>0</v>
      </c>
      <c r="J95" s="48"/>
      <c r="K95" s="50">
        <f t="shared" si="43"/>
        <v>0</v>
      </c>
      <c r="L95" s="49">
        <f>B95-SUM(D95,F95,H95,J95)</f>
        <v>0</v>
      </c>
    </row>
    <row r="96" spans="1:12" x14ac:dyDescent="0.3">
      <c r="A96" s="45" t="s">
        <v>295</v>
      </c>
      <c r="B96" s="48"/>
      <c r="C96" s="50">
        <f t="shared" si="42"/>
        <v>0</v>
      </c>
      <c r="D96" s="48"/>
      <c r="E96" s="50">
        <f t="shared" si="40"/>
        <v>0</v>
      </c>
      <c r="F96" s="48"/>
      <c r="G96" s="50">
        <f t="shared" si="41"/>
        <v>0</v>
      </c>
      <c r="H96" s="48"/>
      <c r="I96" s="50">
        <f t="shared" si="37"/>
        <v>0</v>
      </c>
      <c r="J96" s="48"/>
      <c r="K96" s="50">
        <f t="shared" si="43"/>
        <v>0</v>
      </c>
      <c r="L96" s="49">
        <f>B96-SUM(D96,F96,H96,J96)</f>
        <v>0</v>
      </c>
    </row>
    <row r="97" spans="1:12" x14ac:dyDescent="0.3">
      <c r="A97" s="46" t="s">
        <v>143</v>
      </c>
      <c r="B97" s="194">
        <f>SUM(B98)</f>
        <v>0</v>
      </c>
      <c r="C97" s="195">
        <f t="shared" si="42"/>
        <v>0</v>
      </c>
      <c r="D97" s="194">
        <f>SUM(D98)</f>
        <v>0</v>
      </c>
      <c r="E97" s="195">
        <f t="shared" si="40"/>
        <v>0</v>
      </c>
      <c r="F97" s="194">
        <f>SUM(F98)</f>
        <v>0</v>
      </c>
      <c r="G97" s="195">
        <f t="shared" si="41"/>
        <v>0</v>
      </c>
      <c r="H97" s="194">
        <f>SUM(H98)</f>
        <v>0</v>
      </c>
      <c r="I97" s="195">
        <f t="shared" si="37"/>
        <v>0</v>
      </c>
      <c r="J97" s="194">
        <f>SUM(J98)</f>
        <v>0</v>
      </c>
      <c r="K97" s="195">
        <f t="shared" si="43"/>
        <v>0</v>
      </c>
      <c r="L97" s="194">
        <f>SUM(L98)</f>
        <v>0</v>
      </c>
    </row>
    <row r="98" spans="1:12" x14ac:dyDescent="0.3">
      <c r="A98" s="45" t="s">
        <v>296</v>
      </c>
      <c r="B98" s="48"/>
      <c r="C98" s="50">
        <f t="shared" si="42"/>
        <v>0</v>
      </c>
      <c r="D98" s="48"/>
      <c r="E98" s="50">
        <f t="shared" si="40"/>
        <v>0</v>
      </c>
      <c r="F98" s="48"/>
      <c r="G98" s="50">
        <f t="shared" si="41"/>
        <v>0</v>
      </c>
      <c r="H98" s="48"/>
      <c r="I98" s="50">
        <f t="shared" si="37"/>
        <v>0</v>
      </c>
      <c r="J98" s="48"/>
      <c r="K98" s="50">
        <f t="shared" si="43"/>
        <v>0</v>
      </c>
      <c r="L98" s="49">
        <f>B98-SUM(D98,F98,H98,J98)</f>
        <v>0</v>
      </c>
    </row>
    <row r="99" spans="1:12" x14ac:dyDescent="0.3">
      <c r="A99" s="47" t="s">
        <v>298</v>
      </c>
      <c r="B99" s="194">
        <f>SUM(B74,B77,B94,B97)</f>
        <v>0</v>
      </c>
      <c r="C99" s="195">
        <f t="shared" si="42"/>
        <v>0</v>
      </c>
      <c r="D99" s="194">
        <f>SUM(D74,D77,D94,D97)</f>
        <v>0</v>
      </c>
      <c r="E99" s="195">
        <f t="shared" si="40"/>
        <v>0</v>
      </c>
      <c r="F99" s="194">
        <f>SUM(F74,F77,F94,F97)</f>
        <v>0</v>
      </c>
      <c r="G99" s="195">
        <f t="shared" si="41"/>
        <v>0</v>
      </c>
      <c r="H99" s="194">
        <f>SUM(H74,H77,H94,H97)</f>
        <v>0</v>
      </c>
      <c r="I99" s="195">
        <f t="shared" si="37"/>
        <v>0</v>
      </c>
      <c r="J99" s="194">
        <f>SUM(J74,J77,J94,J97)</f>
        <v>0</v>
      </c>
      <c r="K99" s="195">
        <f t="shared" si="43"/>
        <v>0</v>
      </c>
      <c r="L99" s="194">
        <f>SUM(L74,L77,L94,L97)</f>
        <v>0</v>
      </c>
    </row>
    <row r="100" spans="1:12" ht="15.75" thickBot="1" x14ac:dyDescent="0.35">
      <c r="B100" s="194"/>
      <c r="C100" s="195"/>
      <c r="D100" s="194"/>
      <c r="E100" s="195"/>
      <c r="F100" s="194"/>
      <c r="G100" s="195"/>
      <c r="H100" s="194"/>
      <c r="I100" s="195"/>
      <c r="J100" s="194"/>
      <c r="K100" s="195"/>
      <c r="L100" s="194"/>
    </row>
    <row r="101" spans="1:12" ht="15.75" thickBot="1" x14ac:dyDescent="0.35">
      <c r="A101" s="309" t="s">
        <v>297</v>
      </c>
      <c r="B101" s="491">
        <f>'TAB1.1'!$P$47</f>
        <v>0</v>
      </c>
      <c r="C101" s="195">
        <f>IFERROR(B101/$B$33,0)</f>
        <v>0</v>
      </c>
      <c r="D101" s="307"/>
      <c r="E101" s="195">
        <f t="shared" ref="E101:E102" si="46">IFERROR(D101/$B101,0)</f>
        <v>0</v>
      </c>
      <c r="F101" s="307"/>
      <c r="G101" s="195">
        <f t="shared" ref="G101:G102" si="47">IFERROR(F101/$B101,0)</f>
        <v>0</v>
      </c>
      <c r="H101" s="307"/>
      <c r="I101" s="195">
        <f t="shared" ref="I101:I102" si="48">IFERROR(H101/$B101,0)</f>
        <v>0</v>
      </c>
      <c r="J101" s="307"/>
      <c r="K101" s="195">
        <f>IFERROR(J101/$B101,0)</f>
        <v>0</v>
      </c>
      <c r="L101" s="194">
        <f>B101-SUM(D101,F101,H101,J101)</f>
        <v>0</v>
      </c>
    </row>
    <row r="102" spans="1:12" ht="15.75" thickBot="1" x14ac:dyDescent="0.35">
      <c r="A102" s="306" t="s">
        <v>19</v>
      </c>
      <c r="B102" s="308">
        <f>B99+B101</f>
        <v>0</v>
      </c>
      <c r="C102" s="195">
        <f>IFERROR(B102/$B$33,0)</f>
        <v>0</v>
      </c>
      <c r="D102" s="308">
        <f>D99+D101</f>
        <v>0</v>
      </c>
      <c r="E102" s="195">
        <f t="shared" si="46"/>
        <v>0</v>
      </c>
      <c r="F102" s="308">
        <f>F99+F101</f>
        <v>0</v>
      </c>
      <c r="G102" s="195">
        <f t="shared" si="47"/>
        <v>0</v>
      </c>
      <c r="H102" s="308">
        <f>H99+H101</f>
        <v>0</v>
      </c>
      <c r="I102" s="195">
        <f t="shared" si="48"/>
        <v>0</v>
      </c>
      <c r="J102" s="308">
        <f>J99+J101</f>
        <v>0</v>
      </c>
      <c r="K102" s="195">
        <f t="shared" ref="K102" si="49">IFERROR(J102/$B102,0)</f>
        <v>0</v>
      </c>
      <c r="L102" s="194">
        <f>SUM(L77,L80,L97,L100)</f>
        <v>0</v>
      </c>
    </row>
    <row r="104" spans="1:12" ht="21" x14ac:dyDescent="0.35">
      <c r="A104" s="525" t="s">
        <v>258</v>
      </c>
      <c r="B104" s="526"/>
      <c r="C104" s="526"/>
      <c r="D104" s="526"/>
      <c r="E104" s="526"/>
      <c r="F104" s="526"/>
      <c r="G104" s="526"/>
      <c r="H104" s="526"/>
      <c r="I104" s="526"/>
      <c r="J104" s="526"/>
      <c r="K104" s="526"/>
      <c r="L104" s="526"/>
    </row>
    <row r="105" spans="1:12" x14ac:dyDescent="0.3">
      <c r="A105" s="527" t="s">
        <v>0</v>
      </c>
      <c r="B105" s="524" t="s">
        <v>19</v>
      </c>
      <c r="C105" s="524"/>
      <c r="D105" s="524" t="s">
        <v>5</v>
      </c>
      <c r="E105" s="524"/>
      <c r="F105" s="524" t="s">
        <v>6</v>
      </c>
      <c r="G105" s="524"/>
      <c r="H105" s="524" t="s">
        <v>7</v>
      </c>
      <c r="I105" s="524"/>
      <c r="J105" s="524" t="s">
        <v>8</v>
      </c>
      <c r="K105" s="524"/>
      <c r="L105" s="304" t="s">
        <v>81</v>
      </c>
    </row>
    <row r="106" spans="1:12" x14ac:dyDescent="0.3">
      <c r="A106" s="527"/>
      <c r="B106" s="304" t="s">
        <v>9</v>
      </c>
      <c r="C106" s="304" t="s">
        <v>10</v>
      </c>
      <c r="D106" s="304" t="s">
        <v>9</v>
      </c>
      <c r="E106" s="304" t="s">
        <v>10</v>
      </c>
      <c r="F106" s="304" t="s">
        <v>9</v>
      </c>
      <c r="G106" s="304" t="s">
        <v>10</v>
      </c>
      <c r="H106" s="304" t="s">
        <v>9</v>
      </c>
      <c r="I106" s="304" t="s">
        <v>10</v>
      </c>
      <c r="J106" s="304" t="s">
        <v>9</v>
      </c>
      <c r="K106" s="304" t="s">
        <v>10</v>
      </c>
      <c r="L106" s="304" t="s">
        <v>9</v>
      </c>
    </row>
    <row r="107" spans="1:12" x14ac:dyDescent="0.3">
      <c r="A107" s="41" t="s">
        <v>76</v>
      </c>
      <c r="B107" s="194">
        <f>SUM(B108,B109)</f>
        <v>0</v>
      </c>
      <c r="C107" s="195">
        <f>IFERROR(B107/$B$33,0)</f>
        <v>0</v>
      </c>
      <c r="D107" s="194">
        <f>SUM(D108,D109)</f>
        <v>0</v>
      </c>
      <c r="E107" s="195">
        <f>IFERROR(D107/$B107,0)</f>
        <v>0</v>
      </c>
      <c r="F107" s="194">
        <f>SUM(F108,F109)</f>
        <v>0</v>
      </c>
      <c r="G107" s="195">
        <f>IFERROR(F107/$B107,0)</f>
        <v>0</v>
      </c>
      <c r="H107" s="194">
        <f>SUM(H108,H109)</f>
        <v>0</v>
      </c>
      <c r="I107" s="195">
        <f t="shared" ref="I107:I132" si="50">IFERROR(H107/$B107,0)</f>
        <v>0</v>
      </c>
      <c r="J107" s="194">
        <f>SUM(J108,J109)</f>
        <v>0</v>
      </c>
      <c r="K107" s="195">
        <f t="shared" ref="K107" si="51">IFERROR(J107/$B107,0)</f>
        <v>0</v>
      </c>
      <c r="L107" s="194">
        <f>SUM(L108,L109)</f>
        <v>0</v>
      </c>
    </row>
    <row r="108" spans="1:12" x14ac:dyDescent="0.3">
      <c r="A108" s="42" t="s">
        <v>77</v>
      </c>
      <c r="B108" s="286"/>
      <c r="C108" s="288">
        <f t="shared" ref="C108" si="52">IFERROR(B108/$B$33,0)</f>
        <v>0</v>
      </c>
      <c r="D108" s="286"/>
      <c r="E108" s="288">
        <f t="shared" ref="E108:E132" si="53">IFERROR(D108/$B108,0)</f>
        <v>0</v>
      </c>
      <c r="F108" s="286"/>
      <c r="G108" s="288">
        <f t="shared" ref="G108:G132" si="54">IFERROR(F108/$B108,0)</f>
        <v>0</v>
      </c>
      <c r="H108" s="286"/>
      <c r="I108" s="288">
        <f t="shared" si="50"/>
        <v>0</v>
      </c>
      <c r="J108" s="286"/>
      <c r="K108" s="288">
        <f>IFERROR(J108/$B108,0)</f>
        <v>0</v>
      </c>
      <c r="L108" s="289">
        <f>B108-SUM(D108,F108,H108,J108)</f>
        <v>0</v>
      </c>
    </row>
    <row r="109" spans="1:12" x14ac:dyDescent="0.3">
      <c r="A109" s="42" t="s">
        <v>78</v>
      </c>
      <c r="B109" s="48"/>
      <c r="C109" s="50">
        <f t="shared" ref="C109:C132" si="55">IFERROR(B109/$B$33,0)</f>
        <v>0</v>
      </c>
      <c r="D109" s="48"/>
      <c r="E109" s="50">
        <f t="shared" si="53"/>
        <v>0</v>
      </c>
      <c r="F109" s="48"/>
      <c r="G109" s="50">
        <f t="shared" si="54"/>
        <v>0</v>
      </c>
      <c r="H109" s="48"/>
      <c r="I109" s="50">
        <f t="shared" si="50"/>
        <v>0</v>
      </c>
      <c r="J109" s="48"/>
      <c r="K109" s="50">
        <f t="shared" ref="K109:K132" si="56">IFERROR(J109/$B109,0)</f>
        <v>0</v>
      </c>
      <c r="L109" s="49">
        <f>B109-SUM(D109,F109,H109,J109)</f>
        <v>0</v>
      </c>
    </row>
    <row r="110" spans="1:12" x14ac:dyDescent="0.3">
      <c r="A110" s="41" t="s">
        <v>133</v>
      </c>
      <c r="B110" s="194">
        <f>SUM(B111,B120)</f>
        <v>0</v>
      </c>
      <c r="C110" s="195">
        <f t="shared" si="55"/>
        <v>0</v>
      </c>
      <c r="D110" s="194">
        <f>SUM(D111,D120)</f>
        <v>0</v>
      </c>
      <c r="E110" s="195">
        <f t="shared" si="53"/>
        <v>0</v>
      </c>
      <c r="F110" s="194">
        <f>SUM(F111,F120)</f>
        <v>0</v>
      </c>
      <c r="G110" s="195">
        <f t="shared" si="54"/>
        <v>0</v>
      </c>
      <c r="H110" s="194">
        <f>SUM(H111,H120)</f>
        <v>0</v>
      </c>
      <c r="I110" s="195">
        <f t="shared" si="50"/>
        <v>0</v>
      </c>
      <c r="J110" s="194">
        <f>SUM(J111,J120)</f>
        <v>0</v>
      </c>
      <c r="K110" s="195">
        <f t="shared" si="56"/>
        <v>0</v>
      </c>
      <c r="L110" s="194">
        <f>SUM(L111,L120)</f>
        <v>0</v>
      </c>
    </row>
    <row r="111" spans="1:12" x14ac:dyDescent="0.3">
      <c r="A111" s="44" t="s">
        <v>1</v>
      </c>
      <c r="B111" s="194">
        <f>SUM(B112:B119)</f>
        <v>0</v>
      </c>
      <c r="C111" s="195">
        <f t="shared" si="55"/>
        <v>0</v>
      </c>
      <c r="D111" s="194">
        <f>SUM(D112:D119)</f>
        <v>0</v>
      </c>
      <c r="E111" s="195">
        <f t="shared" si="53"/>
        <v>0</v>
      </c>
      <c r="F111" s="194">
        <f>SUM(F112:F119)</f>
        <v>0</v>
      </c>
      <c r="G111" s="195">
        <f t="shared" si="54"/>
        <v>0</v>
      </c>
      <c r="H111" s="194">
        <f>SUM(H112:H119)</f>
        <v>0</v>
      </c>
      <c r="I111" s="195">
        <f t="shared" si="50"/>
        <v>0</v>
      </c>
      <c r="J111" s="194">
        <f>SUM(J112:J119)</f>
        <v>0</v>
      </c>
      <c r="K111" s="195">
        <f t="shared" si="56"/>
        <v>0</v>
      </c>
      <c r="L111" s="194">
        <f>SUM(L112:L119)</f>
        <v>0</v>
      </c>
    </row>
    <row r="112" spans="1:12" x14ac:dyDescent="0.3">
      <c r="A112" s="43" t="s">
        <v>134</v>
      </c>
      <c r="B112" s="48"/>
      <c r="C112" s="50">
        <f t="shared" si="55"/>
        <v>0</v>
      </c>
      <c r="D112" s="48"/>
      <c r="E112" s="50">
        <f t="shared" si="53"/>
        <v>0</v>
      </c>
      <c r="F112" s="48"/>
      <c r="G112" s="50">
        <f t="shared" si="54"/>
        <v>0</v>
      </c>
      <c r="H112" s="48"/>
      <c r="I112" s="50">
        <f t="shared" si="50"/>
        <v>0</v>
      </c>
      <c r="J112" s="48"/>
      <c r="K112" s="50">
        <f t="shared" si="56"/>
        <v>0</v>
      </c>
      <c r="L112" s="49">
        <f t="shared" ref="L112:L119" si="57">B112-SUM(D112,F112,H112,J112)</f>
        <v>0</v>
      </c>
    </row>
    <row r="113" spans="1:12" ht="27" x14ac:dyDescent="0.3">
      <c r="A113" s="43" t="s">
        <v>135</v>
      </c>
      <c r="B113" s="48"/>
      <c r="C113" s="50">
        <f t="shared" si="55"/>
        <v>0</v>
      </c>
      <c r="D113" s="48"/>
      <c r="E113" s="50">
        <f t="shared" si="53"/>
        <v>0</v>
      </c>
      <c r="F113" s="48"/>
      <c r="G113" s="50">
        <f t="shared" si="54"/>
        <v>0</v>
      </c>
      <c r="H113" s="48"/>
      <c r="I113" s="50">
        <f t="shared" si="50"/>
        <v>0</v>
      </c>
      <c r="J113" s="48"/>
      <c r="K113" s="50">
        <f t="shared" si="56"/>
        <v>0</v>
      </c>
      <c r="L113" s="49">
        <f t="shared" si="57"/>
        <v>0</v>
      </c>
    </row>
    <row r="114" spans="1:12" x14ac:dyDescent="0.3">
      <c r="A114" s="43" t="s">
        <v>136</v>
      </c>
      <c r="B114" s="48"/>
      <c r="C114" s="50">
        <f t="shared" si="55"/>
        <v>0</v>
      </c>
      <c r="D114" s="48"/>
      <c r="E114" s="50">
        <f t="shared" si="53"/>
        <v>0</v>
      </c>
      <c r="F114" s="48"/>
      <c r="G114" s="50">
        <f t="shared" si="54"/>
        <v>0</v>
      </c>
      <c r="H114" s="48"/>
      <c r="I114" s="50">
        <f t="shared" si="50"/>
        <v>0</v>
      </c>
      <c r="J114" s="48"/>
      <c r="K114" s="50">
        <f t="shared" si="56"/>
        <v>0</v>
      </c>
      <c r="L114" s="49">
        <f t="shared" si="57"/>
        <v>0</v>
      </c>
    </row>
    <row r="115" spans="1:12" x14ac:dyDescent="0.3">
      <c r="A115" s="43" t="s">
        <v>79</v>
      </c>
      <c r="B115" s="48"/>
      <c r="C115" s="50">
        <f t="shared" si="55"/>
        <v>0</v>
      </c>
      <c r="D115" s="48"/>
      <c r="E115" s="50">
        <f t="shared" si="53"/>
        <v>0</v>
      </c>
      <c r="F115" s="48"/>
      <c r="G115" s="50">
        <f t="shared" si="54"/>
        <v>0</v>
      </c>
      <c r="H115" s="48"/>
      <c r="I115" s="50">
        <f t="shared" si="50"/>
        <v>0</v>
      </c>
      <c r="J115" s="48"/>
      <c r="K115" s="50">
        <f t="shared" si="56"/>
        <v>0</v>
      </c>
      <c r="L115" s="49">
        <f t="shared" si="57"/>
        <v>0</v>
      </c>
    </row>
    <row r="116" spans="1:12" x14ac:dyDescent="0.3">
      <c r="A116" s="43" t="s">
        <v>293</v>
      </c>
      <c r="B116" s="48"/>
      <c r="C116" s="50">
        <f t="shared" si="55"/>
        <v>0</v>
      </c>
      <c r="D116" s="48"/>
      <c r="E116" s="50">
        <f t="shared" si="53"/>
        <v>0</v>
      </c>
      <c r="F116" s="48"/>
      <c r="G116" s="50">
        <f t="shared" si="54"/>
        <v>0</v>
      </c>
      <c r="H116" s="48"/>
      <c r="I116" s="50">
        <f t="shared" si="50"/>
        <v>0</v>
      </c>
      <c r="J116" s="48"/>
      <c r="K116" s="50">
        <f t="shared" si="56"/>
        <v>0</v>
      </c>
      <c r="L116" s="49">
        <f t="shared" si="57"/>
        <v>0</v>
      </c>
    </row>
    <row r="117" spans="1:12" x14ac:dyDescent="0.3">
      <c r="A117" s="43" t="s">
        <v>137</v>
      </c>
      <c r="B117" s="48"/>
      <c r="C117" s="50">
        <f t="shared" si="55"/>
        <v>0</v>
      </c>
      <c r="D117" s="48"/>
      <c r="E117" s="50">
        <f t="shared" si="53"/>
        <v>0</v>
      </c>
      <c r="F117" s="48"/>
      <c r="G117" s="50">
        <f t="shared" si="54"/>
        <v>0</v>
      </c>
      <c r="H117" s="48"/>
      <c r="I117" s="50">
        <f t="shared" si="50"/>
        <v>0</v>
      </c>
      <c r="J117" s="48"/>
      <c r="K117" s="50">
        <f t="shared" si="56"/>
        <v>0</v>
      </c>
      <c r="L117" s="49">
        <f t="shared" si="57"/>
        <v>0</v>
      </c>
    </row>
    <row r="118" spans="1:12" x14ac:dyDescent="0.3">
      <c r="A118" s="43" t="s">
        <v>138</v>
      </c>
      <c r="B118" s="48"/>
      <c r="C118" s="50">
        <f t="shared" si="55"/>
        <v>0</v>
      </c>
      <c r="D118" s="48"/>
      <c r="E118" s="50">
        <f t="shared" si="53"/>
        <v>0</v>
      </c>
      <c r="F118" s="48"/>
      <c r="G118" s="50">
        <f t="shared" si="54"/>
        <v>0</v>
      </c>
      <c r="H118" s="48"/>
      <c r="I118" s="50">
        <f t="shared" si="50"/>
        <v>0</v>
      </c>
      <c r="J118" s="48"/>
      <c r="K118" s="50">
        <f t="shared" si="56"/>
        <v>0</v>
      </c>
      <c r="L118" s="49">
        <f t="shared" si="57"/>
        <v>0</v>
      </c>
    </row>
    <row r="119" spans="1:12" x14ac:dyDescent="0.3">
      <c r="A119" s="43" t="s">
        <v>250</v>
      </c>
      <c r="B119" s="48"/>
      <c r="C119" s="50">
        <f t="shared" si="55"/>
        <v>0</v>
      </c>
      <c r="D119" s="48"/>
      <c r="E119" s="50">
        <f t="shared" si="53"/>
        <v>0</v>
      </c>
      <c r="F119" s="48"/>
      <c r="G119" s="50">
        <f t="shared" si="54"/>
        <v>0</v>
      </c>
      <c r="H119" s="48"/>
      <c r="I119" s="50">
        <f t="shared" si="50"/>
        <v>0</v>
      </c>
      <c r="J119" s="48"/>
      <c r="K119" s="50">
        <f t="shared" si="56"/>
        <v>0</v>
      </c>
      <c r="L119" s="49">
        <f t="shared" si="57"/>
        <v>0</v>
      </c>
    </row>
    <row r="120" spans="1:12" x14ac:dyDescent="0.3">
      <c r="A120" s="45" t="s">
        <v>2</v>
      </c>
      <c r="B120" s="194">
        <f>SUM(B121:B126)</f>
        <v>0</v>
      </c>
      <c r="C120" s="195">
        <f t="shared" si="55"/>
        <v>0</v>
      </c>
      <c r="D120" s="194">
        <f>SUM(D121:D126)</f>
        <v>0</v>
      </c>
      <c r="E120" s="195">
        <f t="shared" si="53"/>
        <v>0</v>
      </c>
      <c r="F120" s="194">
        <f>SUM(F121:F126)</f>
        <v>0</v>
      </c>
      <c r="G120" s="195">
        <f t="shared" si="54"/>
        <v>0</v>
      </c>
      <c r="H120" s="194">
        <f>SUM(H121:H126)</f>
        <v>0</v>
      </c>
      <c r="I120" s="195">
        <f t="shared" si="50"/>
        <v>0</v>
      </c>
      <c r="J120" s="194">
        <f>SUM(J121:J126)</f>
        <v>0</v>
      </c>
      <c r="K120" s="195">
        <f t="shared" si="56"/>
        <v>0</v>
      </c>
      <c r="L120" s="194">
        <f>SUM(L121:L126)</f>
        <v>0</v>
      </c>
    </row>
    <row r="121" spans="1:12" ht="27" x14ac:dyDescent="0.3">
      <c r="A121" s="43" t="s">
        <v>139</v>
      </c>
      <c r="B121" s="48"/>
      <c r="C121" s="50">
        <f t="shared" si="55"/>
        <v>0</v>
      </c>
      <c r="D121" s="48"/>
      <c r="E121" s="50">
        <f t="shared" si="53"/>
        <v>0</v>
      </c>
      <c r="F121" s="48"/>
      <c r="G121" s="50">
        <f t="shared" si="54"/>
        <v>0</v>
      </c>
      <c r="H121" s="48"/>
      <c r="I121" s="50">
        <f t="shared" si="50"/>
        <v>0</v>
      </c>
      <c r="J121" s="48"/>
      <c r="K121" s="50">
        <f t="shared" si="56"/>
        <v>0</v>
      </c>
      <c r="L121" s="49">
        <f t="shared" ref="L121:L126" si="58">B121-SUM(D121,F121,H121,J121)</f>
        <v>0</v>
      </c>
    </row>
    <row r="122" spans="1:12" x14ac:dyDescent="0.3">
      <c r="A122" s="43" t="s">
        <v>140</v>
      </c>
      <c r="B122" s="48"/>
      <c r="C122" s="50">
        <f t="shared" si="55"/>
        <v>0</v>
      </c>
      <c r="D122" s="48"/>
      <c r="E122" s="50">
        <f t="shared" si="53"/>
        <v>0</v>
      </c>
      <c r="F122" s="48"/>
      <c r="G122" s="50">
        <f t="shared" si="54"/>
        <v>0</v>
      </c>
      <c r="H122" s="48"/>
      <c r="I122" s="50">
        <f t="shared" si="50"/>
        <v>0</v>
      </c>
      <c r="J122" s="48"/>
      <c r="K122" s="50">
        <f t="shared" si="56"/>
        <v>0</v>
      </c>
      <c r="L122" s="49">
        <f t="shared" si="58"/>
        <v>0</v>
      </c>
    </row>
    <row r="123" spans="1:12" x14ac:dyDescent="0.3">
      <c r="A123" s="43" t="s">
        <v>141</v>
      </c>
      <c r="B123" s="48"/>
      <c r="C123" s="50">
        <f t="shared" si="55"/>
        <v>0</v>
      </c>
      <c r="D123" s="48"/>
      <c r="E123" s="50">
        <f t="shared" si="53"/>
        <v>0</v>
      </c>
      <c r="F123" s="48"/>
      <c r="G123" s="50">
        <f t="shared" si="54"/>
        <v>0</v>
      </c>
      <c r="H123" s="48"/>
      <c r="I123" s="50">
        <f t="shared" si="50"/>
        <v>0</v>
      </c>
      <c r="J123" s="48"/>
      <c r="K123" s="50">
        <f t="shared" si="56"/>
        <v>0</v>
      </c>
      <c r="L123" s="49">
        <f t="shared" si="58"/>
        <v>0</v>
      </c>
    </row>
    <row r="124" spans="1:12" ht="27" x14ac:dyDescent="0.3">
      <c r="A124" s="43" t="s">
        <v>80</v>
      </c>
      <c r="B124" s="48"/>
      <c r="C124" s="50">
        <f t="shared" si="55"/>
        <v>0</v>
      </c>
      <c r="D124" s="48"/>
      <c r="E124" s="50">
        <f t="shared" si="53"/>
        <v>0</v>
      </c>
      <c r="F124" s="48"/>
      <c r="G124" s="50">
        <f t="shared" si="54"/>
        <v>0</v>
      </c>
      <c r="H124" s="48"/>
      <c r="I124" s="50">
        <f t="shared" si="50"/>
        <v>0</v>
      </c>
      <c r="J124" s="48"/>
      <c r="K124" s="50">
        <f t="shared" si="56"/>
        <v>0</v>
      </c>
      <c r="L124" s="49">
        <f t="shared" si="58"/>
        <v>0</v>
      </c>
    </row>
    <row r="125" spans="1:12" x14ac:dyDescent="0.3">
      <c r="A125" s="43" t="s">
        <v>142</v>
      </c>
      <c r="B125" s="48"/>
      <c r="C125" s="50">
        <f t="shared" si="55"/>
        <v>0</v>
      </c>
      <c r="D125" s="48"/>
      <c r="E125" s="50">
        <f t="shared" si="53"/>
        <v>0</v>
      </c>
      <c r="F125" s="48"/>
      <c r="G125" s="50">
        <f t="shared" si="54"/>
        <v>0</v>
      </c>
      <c r="H125" s="48"/>
      <c r="I125" s="50">
        <f t="shared" si="50"/>
        <v>0</v>
      </c>
      <c r="J125" s="48"/>
      <c r="K125" s="50">
        <f t="shared" si="56"/>
        <v>0</v>
      </c>
      <c r="L125" s="49">
        <f t="shared" si="58"/>
        <v>0</v>
      </c>
    </row>
    <row r="126" spans="1:12" x14ac:dyDescent="0.3">
      <c r="A126" s="43" t="s">
        <v>136</v>
      </c>
      <c r="B126" s="48"/>
      <c r="C126" s="50">
        <f t="shared" si="55"/>
        <v>0</v>
      </c>
      <c r="D126" s="48"/>
      <c r="E126" s="50">
        <f t="shared" si="53"/>
        <v>0</v>
      </c>
      <c r="F126" s="48"/>
      <c r="G126" s="50">
        <f t="shared" si="54"/>
        <v>0</v>
      </c>
      <c r="H126" s="48"/>
      <c r="I126" s="50">
        <f t="shared" si="50"/>
        <v>0</v>
      </c>
      <c r="J126" s="48"/>
      <c r="K126" s="50">
        <f t="shared" si="56"/>
        <v>0</v>
      </c>
      <c r="L126" s="49">
        <f t="shared" si="58"/>
        <v>0</v>
      </c>
    </row>
    <row r="127" spans="1:12" x14ac:dyDescent="0.3">
      <c r="A127" s="46" t="s">
        <v>3</v>
      </c>
      <c r="B127" s="194">
        <f>SUM(B128:B129)</f>
        <v>0</v>
      </c>
      <c r="C127" s="195">
        <f t="shared" si="55"/>
        <v>0</v>
      </c>
      <c r="D127" s="194">
        <f>SUM(D128:D129)</f>
        <v>0</v>
      </c>
      <c r="E127" s="195">
        <f t="shared" si="53"/>
        <v>0</v>
      </c>
      <c r="F127" s="194">
        <f>SUM(F128:F129)</f>
        <v>0</v>
      </c>
      <c r="G127" s="195">
        <f t="shared" si="54"/>
        <v>0</v>
      </c>
      <c r="H127" s="194">
        <f>SUM(H128:H129)</f>
        <v>0</v>
      </c>
      <c r="I127" s="195">
        <f t="shared" si="50"/>
        <v>0</v>
      </c>
      <c r="J127" s="194">
        <f>SUM(J128:J129)</f>
        <v>0</v>
      </c>
      <c r="K127" s="195">
        <f t="shared" si="56"/>
        <v>0</v>
      </c>
      <c r="L127" s="194">
        <f>SUM(L128:L129)</f>
        <v>0</v>
      </c>
    </row>
    <row r="128" spans="1:12" x14ac:dyDescent="0.3">
      <c r="A128" s="44" t="s">
        <v>294</v>
      </c>
      <c r="B128" s="48"/>
      <c r="C128" s="50">
        <f t="shared" si="55"/>
        <v>0</v>
      </c>
      <c r="D128" s="48"/>
      <c r="E128" s="50">
        <f t="shared" si="53"/>
        <v>0</v>
      </c>
      <c r="F128" s="48"/>
      <c r="G128" s="50">
        <f t="shared" si="54"/>
        <v>0</v>
      </c>
      <c r="H128" s="48"/>
      <c r="I128" s="50">
        <f t="shared" si="50"/>
        <v>0</v>
      </c>
      <c r="J128" s="48"/>
      <c r="K128" s="50">
        <f t="shared" si="56"/>
        <v>0</v>
      </c>
      <c r="L128" s="49">
        <f>B128-SUM(D128,F128,H128,J128)</f>
        <v>0</v>
      </c>
    </row>
    <row r="129" spans="1:12" x14ac:dyDescent="0.3">
      <c r="A129" s="45" t="s">
        <v>295</v>
      </c>
      <c r="B129" s="48"/>
      <c r="C129" s="50">
        <f t="shared" si="55"/>
        <v>0</v>
      </c>
      <c r="D129" s="48"/>
      <c r="E129" s="50">
        <f t="shared" si="53"/>
        <v>0</v>
      </c>
      <c r="F129" s="48"/>
      <c r="G129" s="50">
        <f t="shared" si="54"/>
        <v>0</v>
      </c>
      <c r="H129" s="48"/>
      <c r="I129" s="50">
        <f t="shared" si="50"/>
        <v>0</v>
      </c>
      <c r="J129" s="48"/>
      <c r="K129" s="50">
        <f t="shared" si="56"/>
        <v>0</v>
      </c>
      <c r="L129" s="49">
        <f>B129-SUM(D129,F129,H129,J129)</f>
        <v>0</v>
      </c>
    </row>
    <row r="130" spans="1:12" x14ac:dyDescent="0.3">
      <c r="A130" s="46" t="s">
        <v>143</v>
      </c>
      <c r="B130" s="194">
        <f>SUM(B131)</f>
        <v>0</v>
      </c>
      <c r="C130" s="195">
        <f t="shared" si="55"/>
        <v>0</v>
      </c>
      <c r="D130" s="194">
        <f>SUM(D131)</f>
        <v>0</v>
      </c>
      <c r="E130" s="195">
        <f t="shared" si="53"/>
        <v>0</v>
      </c>
      <c r="F130" s="194">
        <f>SUM(F131)</f>
        <v>0</v>
      </c>
      <c r="G130" s="195">
        <f t="shared" si="54"/>
        <v>0</v>
      </c>
      <c r="H130" s="194">
        <f>SUM(H131)</f>
        <v>0</v>
      </c>
      <c r="I130" s="195">
        <f t="shared" si="50"/>
        <v>0</v>
      </c>
      <c r="J130" s="194">
        <f>SUM(J131)</f>
        <v>0</v>
      </c>
      <c r="K130" s="195">
        <f t="shared" si="56"/>
        <v>0</v>
      </c>
      <c r="L130" s="194">
        <f>SUM(L131)</f>
        <v>0</v>
      </c>
    </row>
    <row r="131" spans="1:12" x14ac:dyDescent="0.3">
      <c r="A131" s="45" t="s">
        <v>296</v>
      </c>
      <c r="B131" s="48"/>
      <c r="C131" s="50">
        <f t="shared" si="55"/>
        <v>0</v>
      </c>
      <c r="D131" s="48"/>
      <c r="E131" s="50">
        <f t="shared" si="53"/>
        <v>0</v>
      </c>
      <c r="F131" s="48"/>
      <c r="G131" s="50">
        <f t="shared" si="54"/>
        <v>0</v>
      </c>
      <c r="H131" s="48"/>
      <c r="I131" s="50">
        <f t="shared" si="50"/>
        <v>0</v>
      </c>
      <c r="J131" s="48"/>
      <c r="K131" s="50">
        <f t="shared" si="56"/>
        <v>0</v>
      </c>
      <c r="L131" s="49">
        <f>B131-SUM(D131,F131,H131,J131)</f>
        <v>0</v>
      </c>
    </row>
    <row r="132" spans="1:12" x14ac:dyDescent="0.3">
      <c r="A132" s="47" t="s">
        <v>298</v>
      </c>
      <c r="B132" s="194">
        <f>SUM(B107,B110,B127,B130)</f>
        <v>0</v>
      </c>
      <c r="C132" s="195">
        <f t="shared" si="55"/>
        <v>0</v>
      </c>
      <c r="D132" s="194">
        <f>SUM(D107,D110,D127,D130)</f>
        <v>0</v>
      </c>
      <c r="E132" s="195">
        <f t="shared" si="53"/>
        <v>0</v>
      </c>
      <c r="F132" s="194">
        <f>SUM(F107,F110,F127,F130)</f>
        <v>0</v>
      </c>
      <c r="G132" s="195">
        <f t="shared" si="54"/>
        <v>0</v>
      </c>
      <c r="H132" s="194">
        <f>SUM(H107,H110,H127,H130)</f>
        <v>0</v>
      </c>
      <c r="I132" s="195">
        <f t="shared" si="50"/>
        <v>0</v>
      </c>
      <c r="J132" s="194">
        <f>SUM(J107,J110,J127,J130)</f>
        <v>0</v>
      </c>
      <c r="K132" s="195">
        <f t="shared" si="56"/>
        <v>0</v>
      </c>
      <c r="L132" s="194">
        <f>SUM(L107,L110,L127,L130)</f>
        <v>0</v>
      </c>
    </row>
    <row r="133" spans="1:12" ht="15.75" thickBot="1" x14ac:dyDescent="0.35">
      <c r="B133" s="194"/>
      <c r="C133" s="195"/>
      <c r="D133" s="194"/>
      <c r="E133" s="195"/>
      <c r="F133" s="194"/>
      <c r="G133" s="195"/>
      <c r="H133" s="194"/>
      <c r="I133" s="195"/>
      <c r="J133" s="194"/>
      <c r="K133" s="195"/>
      <c r="L133" s="194"/>
    </row>
    <row r="134" spans="1:12" ht="15.75" thickBot="1" x14ac:dyDescent="0.35">
      <c r="A134" s="309" t="s">
        <v>297</v>
      </c>
      <c r="B134" s="491">
        <f>'TAB1.1'!$Q$47</f>
        <v>0</v>
      </c>
      <c r="C134" s="195">
        <f>IFERROR(B134/$B$33,0)</f>
        <v>0</v>
      </c>
      <c r="D134" s="307"/>
      <c r="E134" s="195">
        <f t="shared" ref="E134:E135" si="59">IFERROR(D134/$B134,0)</f>
        <v>0</v>
      </c>
      <c r="F134" s="307"/>
      <c r="G134" s="195">
        <f t="shared" ref="G134:G135" si="60">IFERROR(F134/$B134,0)</f>
        <v>0</v>
      </c>
      <c r="H134" s="307"/>
      <c r="I134" s="195">
        <f t="shared" ref="I134:I135" si="61">IFERROR(H134/$B134,0)</f>
        <v>0</v>
      </c>
      <c r="J134" s="307"/>
      <c r="K134" s="195">
        <f>IFERROR(J134/$B134,0)</f>
        <v>0</v>
      </c>
      <c r="L134" s="194">
        <f>B134-SUM(D134,F134,H134,J134)</f>
        <v>0</v>
      </c>
    </row>
    <row r="135" spans="1:12" ht="15.75" thickBot="1" x14ac:dyDescent="0.35">
      <c r="A135" s="306" t="s">
        <v>19</v>
      </c>
      <c r="B135" s="308">
        <f>B132+B134</f>
        <v>0</v>
      </c>
      <c r="C135" s="195">
        <f>IFERROR(B135/$B$33,0)</f>
        <v>0</v>
      </c>
      <c r="D135" s="308">
        <f>D132+D134</f>
        <v>0</v>
      </c>
      <c r="E135" s="195">
        <f t="shared" si="59"/>
        <v>0</v>
      </c>
      <c r="F135" s="308">
        <f>F132+F134</f>
        <v>0</v>
      </c>
      <c r="G135" s="195">
        <f t="shared" si="60"/>
        <v>0</v>
      </c>
      <c r="H135" s="308">
        <f>H132+H134</f>
        <v>0</v>
      </c>
      <c r="I135" s="195">
        <f t="shared" si="61"/>
        <v>0</v>
      </c>
      <c r="J135" s="308">
        <f>J132+J134</f>
        <v>0</v>
      </c>
      <c r="K135" s="195">
        <f t="shared" ref="K135" si="62">IFERROR(J135/$B135,0)</f>
        <v>0</v>
      </c>
      <c r="L135" s="194">
        <f>SUM(L110,L113,L130,L133)</f>
        <v>0</v>
      </c>
    </row>
    <row r="137" spans="1:12" ht="21" x14ac:dyDescent="0.35">
      <c r="A137" s="525" t="s">
        <v>259</v>
      </c>
      <c r="B137" s="526"/>
      <c r="C137" s="526"/>
      <c r="D137" s="526"/>
      <c r="E137" s="526"/>
      <c r="F137" s="526"/>
      <c r="G137" s="526"/>
      <c r="H137" s="526"/>
      <c r="I137" s="526"/>
      <c r="J137" s="526"/>
      <c r="K137" s="526"/>
      <c r="L137" s="526"/>
    </row>
    <row r="138" spans="1:12" x14ac:dyDescent="0.3">
      <c r="A138" s="527" t="s">
        <v>0</v>
      </c>
      <c r="B138" s="524" t="s">
        <v>19</v>
      </c>
      <c r="C138" s="524"/>
      <c r="D138" s="524" t="s">
        <v>5</v>
      </c>
      <c r="E138" s="524"/>
      <c r="F138" s="524" t="s">
        <v>6</v>
      </c>
      <c r="G138" s="524"/>
      <c r="H138" s="524" t="s">
        <v>7</v>
      </c>
      <c r="I138" s="524"/>
      <c r="J138" s="524" t="s">
        <v>8</v>
      </c>
      <c r="K138" s="524"/>
      <c r="L138" s="304" t="s">
        <v>81</v>
      </c>
    </row>
    <row r="139" spans="1:12" x14ac:dyDescent="0.3">
      <c r="A139" s="527"/>
      <c r="B139" s="304" t="s">
        <v>9</v>
      </c>
      <c r="C139" s="304" t="s">
        <v>10</v>
      </c>
      <c r="D139" s="304" t="s">
        <v>9</v>
      </c>
      <c r="E139" s="304" t="s">
        <v>10</v>
      </c>
      <c r="F139" s="304" t="s">
        <v>9</v>
      </c>
      <c r="G139" s="304" t="s">
        <v>10</v>
      </c>
      <c r="H139" s="304" t="s">
        <v>9</v>
      </c>
      <c r="I139" s="304" t="s">
        <v>10</v>
      </c>
      <c r="J139" s="304" t="s">
        <v>9</v>
      </c>
      <c r="K139" s="304" t="s">
        <v>10</v>
      </c>
      <c r="L139" s="304" t="s">
        <v>9</v>
      </c>
    </row>
    <row r="140" spans="1:12" x14ac:dyDescent="0.3">
      <c r="A140" s="41" t="s">
        <v>76</v>
      </c>
      <c r="B140" s="194">
        <f>SUM(B141,B142)</f>
        <v>0</v>
      </c>
      <c r="C140" s="195">
        <f>IFERROR(B140/$B$33,0)</f>
        <v>0</v>
      </c>
      <c r="D140" s="194">
        <f>SUM(D141,D142)</f>
        <v>0</v>
      </c>
      <c r="E140" s="195">
        <f>IFERROR(D140/$B140,0)</f>
        <v>0</v>
      </c>
      <c r="F140" s="194">
        <f>SUM(F141,F142)</f>
        <v>0</v>
      </c>
      <c r="G140" s="195">
        <f>IFERROR(F140/$B140,0)</f>
        <v>0</v>
      </c>
      <c r="H140" s="194">
        <f>SUM(H141,H142)</f>
        <v>0</v>
      </c>
      <c r="I140" s="195">
        <f t="shared" ref="I140:I165" si="63">IFERROR(H140/$B140,0)</f>
        <v>0</v>
      </c>
      <c r="J140" s="194">
        <f>SUM(J141,J142)</f>
        <v>0</v>
      </c>
      <c r="K140" s="195">
        <f t="shared" ref="K140" si="64">IFERROR(J140/$B140,0)</f>
        <v>0</v>
      </c>
      <c r="L140" s="194">
        <f>SUM(L141,L142)</f>
        <v>0</v>
      </c>
    </row>
    <row r="141" spans="1:12" x14ac:dyDescent="0.3">
      <c r="A141" s="42" t="s">
        <v>77</v>
      </c>
      <c r="B141" s="286"/>
      <c r="C141" s="288">
        <f t="shared" ref="C141" si="65">IFERROR(B141/$B$33,0)</f>
        <v>0</v>
      </c>
      <c r="D141" s="286"/>
      <c r="E141" s="288">
        <f t="shared" ref="E141:E165" si="66">IFERROR(D141/$B141,0)</f>
        <v>0</v>
      </c>
      <c r="F141" s="286"/>
      <c r="G141" s="288">
        <f t="shared" ref="G141:G165" si="67">IFERROR(F141/$B141,0)</f>
        <v>0</v>
      </c>
      <c r="H141" s="286"/>
      <c r="I141" s="288">
        <f t="shared" si="63"/>
        <v>0</v>
      </c>
      <c r="J141" s="286"/>
      <c r="K141" s="288">
        <f>IFERROR(J141/$B141,0)</f>
        <v>0</v>
      </c>
      <c r="L141" s="289">
        <f>B141-SUM(D141,F141,H141,J141)</f>
        <v>0</v>
      </c>
    </row>
    <row r="142" spans="1:12" x14ac:dyDescent="0.3">
      <c r="A142" s="42" t="s">
        <v>78</v>
      </c>
      <c r="B142" s="48"/>
      <c r="C142" s="50">
        <f t="shared" ref="C142:C165" si="68">IFERROR(B142/$B$33,0)</f>
        <v>0</v>
      </c>
      <c r="D142" s="48"/>
      <c r="E142" s="50">
        <f t="shared" si="66"/>
        <v>0</v>
      </c>
      <c r="F142" s="48"/>
      <c r="G142" s="50">
        <f t="shared" si="67"/>
        <v>0</v>
      </c>
      <c r="H142" s="48"/>
      <c r="I142" s="50">
        <f t="shared" si="63"/>
        <v>0</v>
      </c>
      <c r="J142" s="48"/>
      <c r="K142" s="50">
        <f t="shared" ref="K142:K165" si="69">IFERROR(J142/$B142,0)</f>
        <v>0</v>
      </c>
      <c r="L142" s="49">
        <f>B142-SUM(D142,F142,H142,J142)</f>
        <v>0</v>
      </c>
    </row>
    <row r="143" spans="1:12" x14ac:dyDescent="0.3">
      <c r="A143" s="41" t="s">
        <v>133</v>
      </c>
      <c r="B143" s="194">
        <f>SUM(B144,B153)</f>
        <v>0</v>
      </c>
      <c r="C143" s="195">
        <f t="shared" si="68"/>
        <v>0</v>
      </c>
      <c r="D143" s="194">
        <f>SUM(D144,D153)</f>
        <v>0</v>
      </c>
      <c r="E143" s="195">
        <f t="shared" si="66"/>
        <v>0</v>
      </c>
      <c r="F143" s="194">
        <f>SUM(F144,F153)</f>
        <v>0</v>
      </c>
      <c r="G143" s="195">
        <f t="shared" si="67"/>
        <v>0</v>
      </c>
      <c r="H143" s="194">
        <f>SUM(H144,H153)</f>
        <v>0</v>
      </c>
      <c r="I143" s="195">
        <f t="shared" si="63"/>
        <v>0</v>
      </c>
      <c r="J143" s="194">
        <f>SUM(J144,J153)</f>
        <v>0</v>
      </c>
      <c r="K143" s="195">
        <f t="shared" si="69"/>
        <v>0</v>
      </c>
      <c r="L143" s="194">
        <f>SUM(L144,L153)</f>
        <v>0</v>
      </c>
    </row>
    <row r="144" spans="1:12" x14ac:dyDescent="0.3">
      <c r="A144" s="44" t="s">
        <v>1</v>
      </c>
      <c r="B144" s="194">
        <f>SUM(B145:B152)</f>
        <v>0</v>
      </c>
      <c r="C144" s="195">
        <f t="shared" si="68"/>
        <v>0</v>
      </c>
      <c r="D144" s="194">
        <f>SUM(D145:D152)</f>
        <v>0</v>
      </c>
      <c r="E144" s="195">
        <f t="shared" si="66"/>
        <v>0</v>
      </c>
      <c r="F144" s="194">
        <f>SUM(F145:F152)</f>
        <v>0</v>
      </c>
      <c r="G144" s="195">
        <f t="shared" si="67"/>
        <v>0</v>
      </c>
      <c r="H144" s="194">
        <f>SUM(H145:H152)</f>
        <v>0</v>
      </c>
      <c r="I144" s="195">
        <f t="shared" si="63"/>
        <v>0</v>
      </c>
      <c r="J144" s="194">
        <f>SUM(J145:J152)</f>
        <v>0</v>
      </c>
      <c r="K144" s="195">
        <f t="shared" si="69"/>
        <v>0</v>
      </c>
      <c r="L144" s="194">
        <f>SUM(L145:L152)</f>
        <v>0</v>
      </c>
    </row>
    <row r="145" spans="1:12" x14ac:dyDescent="0.3">
      <c r="A145" s="43" t="s">
        <v>134</v>
      </c>
      <c r="B145" s="48"/>
      <c r="C145" s="50">
        <f t="shared" si="68"/>
        <v>0</v>
      </c>
      <c r="D145" s="48"/>
      <c r="E145" s="50">
        <f t="shared" si="66"/>
        <v>0</v>
      </c>
      <c r="F145" s="48"/>
      <c r="G145" s="50">
        <f t="shared" si="67"/>
        <v>0</v>
      </c>
      <c r="H145" s="48"/>
      <c r="I145" s="50">
        <f t="shared" si="63"/>
        <v>0</v>
      </c>
      <c r="J145" s="48"/>
      <c r="K145" s="50">
        <f t="shared" si="69"/>
        <v>0</v>
      </c>
      <c r="L145" s="49">
        <f t="shared" ref="L145:L152" si="70">B145-SUM(D145,F145,H145,J145)</f>
        <v>0</v>
      </c>
    </row>
    <row r="146" spans="1:12" ht="27" x14ac:dyDescent="0.3">
      <c r="A146" s="43" t="s">
        <v>135</v>
      </c>
      <c r="B146" s="48"/>
      <c r="C146" s="50">
        <f t="shared" si="68"/>
        <v>0</v>
      </c>
      <c r="D146" s="48"/>
      <c r="E146" s="50">
        <f t="shared" si="66"/>
        <v>0</v>
      </c>
      <c r="F146" s="48"/>
      <c r="G146" s="50">
        <f t="shared" si="67"/>
        <v>0</v>
      </c>
      <c r="H146" s="48"/>
      <c r="I146" s="50">
        <f t="shared" si="63"/>
        <v>0</v>
      </c>
      <c r="J146" s="48"/>
      <c r="K146" s="50">
        <f t="shared" si="69"/>
        <v>0</v>
      </c>
      <c r="L146" s="49">
        <f t="shared" si="70"/>
        <v>0</v>
      </c>
    </row>
    <row r="147" spans="1:12" x14ac:dyDescent="0.3">
      <c r="A147" s="43" t="s">
        <v>136</v>
      </c>
      <c r="B147" s="48"/>
      <c r="C147" s="50">
        <f t="shared" si="68"/>
        <v>0</v>
      </c>
      <c r="D147" s="48"/>
      <c r="E147" s="50">
        <f t="shared" si="66"/>
        <v>0</v>
      </c>
      <c r="F147" s="48"/>
      <c r="G147" s="50">
        <f t="shared" si="67"/>
        <v>0</v>
      </c>
      <c r="H147" s="48"/>
      <c r="I147" s="50">
        <f t="shared" si="63"/>
        <v>0</v>
      </c>
      <c r="J147" s="48"/>
      <c r="K147" s="50">
        <f t="shared" si="69"/>
        <v>0</v>
      </c>
      <c r="L147" s="49">
        <f t="shared" si="70"/>
        <v>0</v>
      </c>
    </row>
    <row r="148" spans="1:12" x14ac:dyDescent="0.3">
      <c r="A148" s="43" t="s">
        <v>79</v>
      </c>
      <c r="B148" s="48"/>
      <c r="C148" s="50">
        <f t="shared" si="68"/>
        <v>0</v>
      </c>
      <c r="D148" s="48"/>
      <c r="E148" s="50">
        <f t="shared" si="66"/>
        <v>0</v>
      </c>
      <c r="F148" s="48"/>
      <c r="G148" s="50">
        <f t="shared" si="67"/>
        <v>0</v>
      </c>
      <c r="H148" s="48"/>
      <c r="I148" s="50">
        <f t="shared" si="63"/>
        <v>0</v>
      </c>
      <c r="J148" s="48"/>
      <c r="K148" s="50">
        <f t="shared" si="69"/>
        <v>0</v>
      </c>
      <c r="L148" s="49">
        <f t="shared" si="70"/>
        <v>0</v>
      </c>
    </row>
    <row r="149" spans="1:12" x14ac:dyDescent="0.3">
      <c r="A149" s="43" t="s">
        <v>293</v>
      </c>
      <c r="B149" s="48"/>
      <c r="C149" s="50">
        <f t="shared" si="68"/>
        <v>0</v>
      </c>
      <c r="D149" s="48"/>
      <c r="E149" s="50">
        <f t="shared" si="66"/>
        <v>0</v>
      </c>
      <c r="F149" s="48"/>
      <c r="G149" s="50">
        <f t="shared" si="67"/>
        <v>0</v>
      </c>
      <c r="H149" s="48"/>
      <c r="I149" s="50">
        <f t="shared" si="63"/>
        <v>0</v>
      </c>
      <c r="J149" s="48"/>
      <c r="K149" s="50">
        <f t="shared" si="69"/>
        <v>0</v>
      </c>
      <c r="L149" s="49">
        <f t="shared" si="70"/>
        <v>0</v>
      </c>
    </row>
    <row r="150" spans="1:12" x14ac:dyDescent="0.3">
      <c r="A150" s="43" t="s">
        <v>137</v>
      </c>
      <c r="B150" s="48"/>
      <c r="C150" s="50">
        <f t="shared" si="68"/>
        <v>0</v>
      </c>
      <c r="D150" s="48"/>
      <c r="E150" s="50">
        <f t="shared" si="66"/>
        <v>0</v>
      </c>
      <c r="F150" s="48"/>
      <c r="G150" s="50">
        <f t="shared" si="67"/>
        <v>0</v>
      </c>
      <c r="H150" s="48"/>
      <c r="I150" s="50">
        <f t="shared" si="63"/>
        <v>0</v>
      </c>
      <c r="J150" s="48"/>
      <c r="K150" s="50">
        <f t="shared" si="69"/>
        <v>0</v>
      </c>
      <c r="L150" s="49">
        <f t="shared" si="70"/>
        <v>0</v>
      </c>
    </row>
    <row r="151" spans="1:12" x14ac:dyDescent="0.3">
      <c r="A151" s="43" t="s">
        <v>138</v>
      </c>
      <c r="B151" s="48"/>
      <c r="C151" s="50">
        <f t="shared" si="68"/>
        <v>0</v>
      </c>
      <c r="D151" s="48"/>
      <c r="E151" s="50">
        <f t="shared" si="66"/>
        <v>0</v>
      </c>
      <c r="F151" s="48"/>
      <c r="G151" s="50">
        <f t="shared" si="67"/>
        <v>0</v>
      </c>
      <c r="H151" s="48"/>
      <c r="I151" s="50">
        <f t="shared" si="63"/>
        <v>0</v>
      </c>
      <c r="J151" s="48"/>
      <c r="K151" s="50">
        <f t="shared" si="69"/>
        <v>0</v>
      </c>
      <c r="L151" s="49">
        <f t="shared" si="70"/>
        <v>0</v>
      </c>
    </row>
    <row r="152" spans="1:12" x14ac:dyDescent="0.3">
      <c r="A152" s="43" t="s">
        <v>250</v>
      </c>
      <c r="B152" s="48"/>
      <c r="C152" s="50">
        <f t="shared" si="68"/>
        <v>0</v>
      </c>
      <c r="D152" s="48"/>
      <c r="E152" s="50">
        <f t="shared" si="66"/>
        <v>0</v>
      </c>
      <c r="F152" s="48"/>
      <c r="G152" s="50">
        <f t="shared" si="67"/>
        <v>0</v>
      </c>
      <c r="H152" s="48"/>
      <c r="I152" s="50">
        <f t="shared" si="63"/>
        <v>0</v>
      </c>
      <c r="J152" s="48"/>
      <c r="K152" s="50">
        <f t="shared" si="69"/>
        <v>0</v>
      </c>
      <c r="L152" s="49">
        <f t="shared" si="70"/>
        <v>0</v>
      </c>
    </row>
    <row r="153" spans="1:12" x14ac:dyDescent="0.3">
      <c r="A153" s="45" t="s">
        <v>2</v>
      </c>
      <c r="B153" s="194">
        <f>SUM(B154:B159)</f>
        <v>0</v>
      </c>
      <c r="C153" s="195">
        <f t="shared" si="68"/>
        <v>0</v>
      </c>
      <c r="D153" s="194">
        <f>SUM(D154:D159)</f>
        <v>0</v>
      </c>
      <c r="E153" s="195">
        <f t="shared" si="66"/>
        <v>0</v>
      </c>
      <c r="F153" s="194">
        <f>SUM(F154:F159)</f>
        <v>0</v>
      </c>
      <c r="G153" s="195">
        <f t="shared" si="67"/>
        <v>0</v>
      </c>
      <c r="H153" s="194">
        <f>SUM(H154:H159)</f>
        <v>0</v>
      </c>
      <c r="I153" s="195">
        <f t="shared" si="63"/>
        <v>0</v>
      </c>
      <c r="J153" s="194">
        <f>SUM(J154:J159)</f>
        <v>0</v>
      </c>
      <c r="K153" s="195">
        <f t="shared" si="69"/>
        <v>0</v>
      </c>
      <c r="L153" s="194">
        <f>SUM(L154:L159)</f>
        <v>0</v>
      </c>
    </row>
    <row r="154" spans="1:12" ht="27" x14ac:dyDescent="0.3">
      <c r="A154" s="43" t="s">
        <v>139</v>
      </c>
      <c r="B154" s="48"/>
      <c r="C154" s="50">
        <f t="shared" si="68"/>
        <v>0</v>
      </c>
      <c r="D154" s="48"/>
      <c r="E154" s="50">
        <f t="shared" si="66"/>
        <v>0</v>
      </c>
      <c r="F154" s="48"/>
      <c r="G154" s="50">
        <f t="shared" si="67"/>
        <v>0</v>
      </c>
      <c r="H154" s="48"/>
      <c r="I154" s="50">
        <f t="shared" si="63"/>
        <v>0</v>
      </c>
      <c r="J154" s="48"/>
      <c r="K154" s="50">
        <f t="shared" si="69"/>
        <v>0</v>
      </c>
      <c r="L154" s="49">
        <f t="shared" ref="L154:L159" si="71">B154-SUM(D154,F154,H154,J154)</f>
        <v>0</v>
      </c>
    </row>
    <row r="155" spans="1:12" x14ac:dyDescent="0.3">
      <c r="A155" s="43" t="s">
        <v>140</v>
      </c>
      <c r="B155" s="48"/>
      <c r="C155" s="50">
        <f t="shared" si="68"/>
        <v>0</v>
      </c>
      <c r="D155" s="48"/>
      <c r="E155" s="50">
        <f t="shared" si="66"/>
        <v>0</v>
      </c>
      <c r="F155" s="48"/>
      <c r="G155" s="50">
        <f t="shared" si="67"/>
        <v>0</v>
      </c>
      <c r="H155" s="48"/>
      <c r="I155" s="50">
        <f t="shared" si="63"/>
        <v>0</v>
      </c>
      <c r="J155" s="48"/>
      <c r="K155" s="50">
        <f t="shared" si="69"/>
        <v>0</v>
      </c>
      <c r="L155" s="49">
        <f t="shared" si="71"/>
        <v>0</v>
      </c>
    </row>
    <row r="156" spans="1:12" x14ac:dyDescent="0.3">
      <c r="A156" s="43" t="s">
        <v>141</v>
      </c>
      <c r="B156" s="48"/>
      <c r="C156" s="50">
        <f t="shared" si="68"/>
        <v>0</v>
      </c>
      <c r="D156" s="48"/>
      <c r="E156" s="50">
        <f t="shared" si="66"/>
        <v>0</v>
      </c>
      <c r="F156" s="48"/>
      <c r="G156" s="50">
        <f t="shared" si="67"/>
        <v>0</v>
      </c>
      <c r="H156" s="48"/>
      <c r="I156" s="50">
        <f t="shared" si="63"/>
        <v>0</v>
      </c>
      <c r="J156" s="48"/>
      <c r="K156" s="50">
        <f t="shared" si="69"/>
        <v>0</v>
      </c>
      <c r="L156" s="49">
        <f t="shared" si="71"/>
        <v>0</v>
      </c>
    </row>
    <row r="157" spans="1:12" ht="27" x14ac:dyDescent="0.3">
      <c r="A157" s="43" t="s">
        <v>80</v>
      </c>
      <c r="B157" s="48"/>
      <c r="C157" s="50">
        <f t="shared" si="68"/>
        <v>0</v>
      </c>
      <c r="D157" s="48"/>
      <c r="E157" s="50">
        <f t="shared" si="66"/>
        <v>0</v>
      </c>
      <c r="F157" s="48"/>
      <c r="G157" s="50">
        <f t="shared" si="67"/>
        <v>0</v>
      </c>
      <c r="H157" s="48"/>
      <c r="I157" s="50">
        <f t="shared" si="63"/>
        <v>0</v>
      </c>
      <c r="J157" s="48"/>
      <c r="K157" s="50">
        <f t="shared" si="69"/>
        <v>0</v>
      </c>
      <c r="L157" s="49">
        <f t="shared" si="71"/>
        <v>0</v>
      </c>
    </row>
    <row r="158" spans="1:12" x14ac:dyDescent="0.3">
      <c r="A158" s="43" t="s">
        <v>142</v>
      </c>
      <c r="B158" s="48"/>
      <c r="C158" s="50">
        <f t="shared" si="68"/>
        <v>0</v>
      </c>
      <c r="D158" s="48"/>
      <c r="E158" s="50">
        <f t="shared" si="66"/>
        <v>0</v>
      </c>
      <c r="F158" s="48"/>
      <c r="G158" s="50">
        <f t="shared" si="67"/>
        <v>0</v>
      </c>
      <c r="H158" s="48"/>
      <c r="I158" s="50">
        <f t="shared" si="63"/>
        <v>0</v>
      </c>
      <c r="J158" s="48"/>
      <c r="K158" s="50">
        <f t="shared" si="69"/>
        <v>0</v>
      </c>
      <c r="L158" s="49">
        <f t="shared" si="71"/>
        <v>0</v>
      </c>
    </row>
    <row r="159" spans="1:12" x14ac:dyDescent="0.3">
      <c r="A159" s="43" t="s">
        <v>136</v>
      </c>
      <c r="B159" s="48"/>
      <c r="C159" s="50">
        <f t="shared" si="68"/>
        <v>0</v>
      </c>
      <c r="D159" s="48"/>
      <c r="E159" s="50">
        <f t="shared" si="66"/>
        <v>0</v>
      </c>
      <c r="F159" s="48"/>
      <c r="G159" s="50">
        <f t="shared" si="67"/>
        <v>0</v>
      </c>
      <c r="H159" s="48"/>
      <c r="I159" s="50">
        <f t="shared" si="63"/>
        <v>0</v>
      </c>
      <c r="J159" s="48"/>
      <c r="K159" s="50">
        <f t="shared" si="69"/>
        <v>0</v>
      </c>
      <c r="L159" s="49">
        <f t="shared" si="71"/>
        <v>0</v>
      </c>
    </row>
    <row r="160" spans="1:12" x14ac:dyDescent="0.3">
      <c r="A160" s="46" t="s">
        <v>3</v>
      </c>
      <c r="B160" s="194">
        <f>SUM(B161:B162)</f>
        <v>0</v>
      </c>
      <c r="C160" s="195">
        <f t="shared" si="68"/>
        <v>0</v>
      </c>
      <c r="D160" s="194">
        <f>SUM(D161:D162)</f>
        <v>0</v>
      </c>
      <c r="E160" s="195">
        <f t="shared" si="66"/>
        <v>0</v>
      </c>
      <c r="F160" s="194">
        <f>SUM(F161:F162)</f>
        <v>0</v>
      </c>
      <c r="G160" s="195">
        <f t="shared" si="67"/>
        <v>0</v>
      </c>
      <c r="H160" s="194">
        <f>SUM(H161:H162)</f>
        <v>0</v>
      </c>
      <c r="I160" s="195">
        <f t="shared" si="63"/>
        <v>0</v>
      </c>
      <c r="J160" s="194">
        <f>SUM(J161:J162)</f>
        <v>0</v>
      </c>
      <c r="K160" s="195">
        <f t="shared" si="69"/>
        <v>0</v>
      </c>
      <c r="L160" s="194">
        <f>SUM(L161:L162)</f>
        <v>0</v>
      </c>
    </row>
    <row r="161" spans="1:12" x14ac:dyDescent="0.3">
      <c r="A161" s="44" t="s">
        <v>294</v>
      </c>
      <c r="B161" s="48"/>
      <c r="C161" s="50">
        <f t="shared" si="68"/>
        <v>0</v>
      </c>
      <c r="D161" s="48"/>
      <c r="E161" s="50">
        <f t="shared" si="66"/>
        <v>0</v>
      </c>
      <c r="F161" s="48"/>
      <c r="G161" s="50">
        <f t="shared" si="67"/>
        <v>0</v>
      </c>
      <c r="H161" s="48"/>
      <c r="I161" s="50">
        <f t="shared" si="63"/>
        <v>0</v>
      </c>
      <c r="J161" s="48"/>
      <c r="K161" s="50">
        <f t="shared" si="69"/>
        <v>0</v>
      </c>
      <c r="L161" s="49">
        <f>B161-SUM(D161,F161,H161,J161)</f>
        <v>0</v>
      </c>
    </row>
    <row r="162" spans="1:12" x14ac:dyDescent="0.3">
      <c r="A162" s="45" t="s">
        <v>295</v>
      </c>
      <c r="B162" s="48"/>
      <c r="C162" s="50">
        <f t="shared" si="68"/>
        <v>0</v>
      </c>
      <c r="D162" s="48"/>
      <c r="E162" s="50">
        <f t="shared" si="66"/>
        <v>0</v>
      </c>
      <c r="F162" s="48"/>
      <c r="G162" s="50">
        <f t="shared" si="67"/>
        <v>0</v>
      </c>
      <c r="H162" s="48"/>
      <c r="I162" s="50">
        <f t="shared" si="63"/>
        <v>0</v>
      </c>
      <c r="J162" s="48"/>
      <c r="K162" s="50">
        <f t="shared" si="69"/>
        <v>0</v>
      </c>
      <c r="L162" s="49">
        <f>B162-SUM(D162,F162,H162,J162)</f>
        <v>0</v>
      </c>
    </row>
    <row r="163" spans="1:12" x14ac:dyDescent="0.3">
      <c r="A163" s="46" t="s">
        <v>143</v>
      </c>
      <c r="B163" s="194">
        <f>SUM(B164)</f>
        <v>0</v>
      </c>
      <c r="C163" s="195">
        <f t="shared" si="68"/>
        <v>0</v>
      </c>
      <c r="D163" s="194">
        <f>SUM(D164)</f>
        <v>0</v>
      </c>
      <c r="E163" s="195">
        <f t="shared" si="66"/>
        <v>0</v>
      </c>
      <c r="F163" s="194">
        <f>SUM(F164)</f>
        <v>0</v>
      </c>
      <c r="G163" s="195">
        <f t="shared" si="67"/>
        <v>0</v>
      </c>
      <c r="H163" s="194">
        <f>SUM(H164)</f>
        <v>0</v>
      </c>
      <c r="I163" s="195">
        <f t="shared" si="63"/>
        <v>0</v>
      </c>
      <c r="J163" s="194">
        <f>SUM(J164)</f>
        <v>0</v>
      </c>
      <c r="K163" s="195">
        <f t="shared" si="69"/>
        <v>0</v>
      </c>
      <c r="L163" s="194">
        <f>SUM(L164)</f>
        <v>0</v>
      </c>
    </row>
    <row r="164" spans="1:12" x14ac:dyDescent="0.3">
      <c r="A164" s="45" t="s">
        <v>296</v>
      </c>
      <c r="B164" s="48"/>
      <c r="C164" s="50">
        <f t="shared" si="68"/>
        <v>0</v>
      </c>
      <c r="D164" s="48"/>
      <c r="E164" s="50">
        <f t="shared" si="66"/>
        <v>0</v>
      </c>
      <c r="F164" s="48"/>
      <c r="G164" s="50">
        <f t="shared" si="67"/>
        <v>0</v>
      </c>
      <c r="H164" s="48"/>
      <c r="I164" s="50">
        <f t="shared" si="63"/>
        <v>0</v>
      </c>
      <c r="J164" s="48"/>
      <c r="K164" s="50">
        <f t="shared" si="69"/>
        <v>0</v>
      </c>
      <c r="L164" s="49">
        <f>B164-SUM(D164,F164,H164,J164)</f>
        <v>0</v>
      </c>
    </row>
    <row r="165" spans="1:12" x14ac:dyDescent="0.3">
      <c r="A165" s="47" t="s">
        <v>298</v>
      </c>
      <c r="B165" s="194">
        <f>SUM(B140,B143,B160,B163)</f>
        <v>0</v>
      </c>
      <c r="C165" s="195">
        <f t="shared" si="68"/>
        <v>0</v>
      </c>
      <c r="D165" s="194">
        <f>SUM(D140,D143,D160,D163)</f>
        <v>0</v>
      </c>
      <c r="E165" s="195">
        <f t="shared" si="66"/>
        <v>0</v>
      </c>
      <c r="F165" s="194">
        <f>SUM(F140,F143,F160,F163)</f>
        <v>0</v>
      </c>
      <c r="G165" s="195">
        <f t="shared" si="67"/>
        <v>0</v>
      </c>
      <c r="H165" s="194">
        <f>SUM(H140,H143,H160,H163)</f>
        <v>0</v>
      </c>
      <c r="I165" s="195">
        <f t="shared" si="63"/>
        <v>0</v>
      </c>
      <c r="J165" s="194">
        <f>SUM(J140,J143,J160,J163)</f>
        <v>0</v>
      </c>
      <c r="K165" s="195">
        <f t="shared" si="69"/>
        <v>0</v>
      </c>
      <c r="L165" s="194">
        <f>SUM(L140,L143,L160,L163)</f>
        <v>0</v>
      </c>
    </row>
    <row r="166" spans="1:12" ht="15.75" thickBot="1" x14ac:dyDescent="0.35">
      <c r="B166" s="194"/>
      <c r="C166" s="195"/>
      <c r="D166" s="194"/>
      <c r="E166" s="195"/>
      <c r="F166" s="194"/>
      <c r="G166" s="195"/>
      <c r="H166" s="194"/>
      <c r="I166" s="195"/>
      <c r="J166" s="194"/>
      <c r="K166" s="195"/>
      <c r="L166" s="194"/>
    </row>
    <row r="167" spans="1:12" ht="15.75" thickBot="1" x14ac:dyDescent="0.35">
      <c r="A167" s="309" t="s">
        <v>297</v>
      </c>
      <c r="B167" s="491">
        <f>'TAB1.1'!$R$47</f>
        <v>0</v>
      </c>
      <c r="C167" s="195">
        <f>IFERROR(B167/$B$33,0)</f>
        <v>0</v>
      </c>
      <c r="D167" s="307"/>
      <c r="E167" s="195">
        <f t="shared" ref="E167:E168" si="72">IFERROR(D167/$B167,0)</f>
        <v>0</v>
      </c>
      <c r="F167" s="307"/>
      <c r="G167" s="195">
        <f t="shared" ref="G167:G168" si="73">IFERROR(F167/$B167,0)</f>
        <v>0</v>
      </c>
      <c r="H167" s="307"/>
      <c r="I167" s="195">
        <f t="shared" ref="I167:I168" si="74">IFERROR(H167/$B167,0)</f>
        <v>0</v>
      </c>
      <c r="J167" s="307"/>
      <c r="K167" s="195">
        <f>IFERROR(J167/$B167,0)</f>
        <v>0</v>
      </c>
      <c r="L167" s="194">
        <f>B167-SUM(D167,F167,H167,J167)</f>
        <v>0</v>
      </c>
    </row>
    <row r="168" spans="1:12" ht="15.75" thickBot="1" x14ac:dyDescent="0.35">
      <c r="A168" s="306" t="s">
        <v>19</v>
      </c>
      <c r="B168" s="308">
        <f>B165+B167</f>
        <v>0</v>
      </c>
      <c r="C168" s="195">
        <f>IFERROR(B168/$B$33,0)</f>
        <v>0</v>
      </c>
      <c r="D168" s="308">
        <f>D165+D167</f>
        <v>0</v>
      </c>
      <c r="E168" s="195">
        <f t="shared" si="72"/>
        <v>0</v>
      </c>
      <c r="F168" s="308">
        <f>F165+F167</f>
        <v>0</v>
      </c>
      <c r="G168" s="195">
        <f t="shared" si="73"/>
        <v>0</v>
      </c>
      <c r="H168" s="308">
        <f>H165+H167</f>
        <v>0</v>
      </c>
      <c r="I168" s="195">
        <f t="shared" si="74"/>
        <v>0</v>
      </c>
      <c r="J168" s="308">
        <f>J165+J167</f>
        <v>0</v>
      </c>
      <c r="K168" s="195">
        <f t="shared" ref="K168" si="75">IFERROR(J168/$B168,0)</f>
        <v>0</v>
      </c>
      <c r="L168" s="194">
        <f>SUM(L143,L146,L163,L166)</f>
        <v>0</v>
      </c>
    </row>
  </sheetData>
  <mergeCells count="35">
    <mergeCell ref="A137:L137"/>
    <mergeCell ref="A138:A139"/>
    <mergeCell ref="B138:C138"/>
    <mergeCell ref="D138:E138"/>
    <mergeCell ref="F138:G138"/>
    <mergeCell ref="H138:I138"/>
    <mergeCell ref="J138:K138"/>
    <mergeCell ref="A104:L104"/>
    <mergeCell ref="A105:A106"/>
    <mergeCell ref="B105:C105"/>
    <mergeCell ref="D105:E105"/>
    <mergeCell ref="F105:G105"/>
    <mergeCell ref="H105:I105"/>
    <mergeCell ref="J105:K105"/>
    <mergeCell ref="A38:L38"/>
    <mergeCell ref="A71:L71"/>
    <mergeCell ref="A72:A73"/>
    <mergeCell ref="B72:C72"/>
    <mergeCell ref="D72:E72"/>
    <mergeCell ref="F72:G72"/>
    <mergeCell ref="H72:I72"/>
    <mergeCell ref="J72:K72"/>
    <mergeCell ref="A39:A40"/>
    <mergeCell ref="B39:C39"/>
    <mergeCell ref="D39:E39"/>
    <mergeCell ref="F39:G39"/>
    <mergeCell ref="H39:I39"/>
    <mergeCell ref="J39:K39"/>
    <mergeCell ref="J6:K6"/>
    <mergeCell ref="A5:L5"/>
    <mergeCell ref="A6:A7"/>
    <mergeCell ref="B6:C6"/>
    <mergeCell ref="D6:E6"/>
    <mergeCell ref="F6:G6"/>
    <mergeCell ref="H6:I6"/>
  </mergeCells>
  <conditionalFormatting sqref="B9:B10 D10 F10 H10 J10 B22:B27 D22:D27 F22:F27 H22:H27 J22:J27 B42:B43 D43 F43 H43 J43 B55:B60 D55:D60 F55:F60 H55:H60 J55:J60 B75:B76 D76 F76 H76 J76 B88:B93 D88:D93 F88:F93 H88:H93 J88:J93 B108:B109 D109 F109 H109 J109 B121:B126 D121:D126 F121:F126 H121:H126 J121:J126 B141:B142 D142 F142 H142 J142 B154:B159 D154:D159 F154:F159 H154:H159 J154:J159">
    <cfRule type="containsText" dxfId="1044" priority="933" operator="containsText" text="ntitulé">
      <formula>NOT(ISERROR(SEARCH("ntitulé",B9)))</formula>
    </cfRule>
    <cfRule type="containsBlanks" dxfId="1043" priority="934">
      <formula>LEN(TRIM(B9))=0</formula>
    </cfRule>
  </conditionalFormatting>
  <conditionalFormatting sqref="B13:B20">
    <cfRule type="containsText" dxfId="1042" priority="929" operator="containsText" text="ntitulé">
      <formula>NOT(ISERROR(SEARCH("ntitulé",B13)))</formula>
    </cfRule>
    <cfRule type="containsBlanks" dxfId="1041" priority="930">
      <formula>LEN(TRIM(B13))=0</formula>
    </cfRule>
  </conditionalFormatting>
  <conditionalFormatting sqref="B29:B30">
    <cfRule type="containsText" dxfId="1040" priority="923" operator="containsText" text="ntitulé">
      <formula>NOT(ISERROR(SEARCH("ntitulé",B29)))</formula>
    </cfRule>
    <cfRule type="containsBlanks" dxfId="1039" priority="924">
      <formula>LEN(TRIM(B29))=0</formula>
    </cfRule>
  </conditionalFormatting>
  <conditionalFormatting sqref="D9">
    <cfRule type="containsText" dxfId="1038" priority="919" operator="containsText" text="ntitulé">
      <formula>NOT(ISERROR(SEARCH("ntitulé",D9)))</formula>
    </cfRule>
    <cfRule type="containsBlanks" dxfId="1037" priority="920">
      <formula>LEN(TRIM(D9))=0</formula>
    </cfRule>
  </conditionalFormatting>
  <conditionalFormatting sqref="D13:D20">
    <cfRule type="containsText" dxfId="1036" priority="915" operator="containsText" text="ntitulé">
      <formula>NOT(ISERROR(SEARCH("ntitulé",D13)))</formula>
    </cfRule>
    <cfRule type="containsBlanks" dxfId="1035" priority="916">
      <formula>LEN(TRIM(D13))=0</formula>
    </cfRule>
  </conditionalFormatting>
  <conditionalFormatting sqref="D29:D30">
    <cfRule type="containsText" dxfId="1034" priority="909" operator="containsText" text="ntitulé">
      <formula>NOT(ISERROR(SEARCH("ntitulé",D29)))</formula>
    </cfRule>
    <cfRule type="containsBlanks" dxfId="1033" priority="910">
      <formula>LEN(TRIM(D29))=0</formula>
    </cfRule>
  </conditionalFormatting>
  <conditionalFormatting sqref="F9">
    <cfRule type="containsText" dxfId="1032" priority="905" operator="containsText" text="ntitulé">
      <formula>NOT(ISERROR(SEARCH("ntitulé",F9)))</formula>
    </cfRule>
    <cfRule type="containsBlanks" dxfId="1031" priority="906">
      <formula>LEN(TRIM(F9))=0</formula>
    </cfRule>
  </conditionalFormatting>
  <conditionalFormatting sqref="F13:F20">
    <cfRule type="containsText" dxfId="1030" priority="901" operator="containsText" text="ntitulé">
      <formula>NOT(ISERROR(SEARCH("ntitulé",F13)))</formula>
    </cfRule>
    <cfRule type="containsBlanks" dxfId="1029" priority="902">
      <formula>LEN(TRIM(F13))=0</formula>
    </cfRule>
  </conditionalFormatting>
  <conditionalFormatting sqref="F29:F30">
    <cfRule type="containsText" dxfId="1028" priority="895" operator="containsText" text="ntitulé">
      <formula>NOT(ISERROR(SEARCH("ntitulé",F29)))</formula>
    </cfRule>
    <cfRule type="containsBlanks" dxfId="1027" priority="896">
      <formula>LEN(TRIM(F29))=0</formula>
    </cfRule>
  </conditionalFormatting>
  <conditionalFormatting sqref="H9">
    <cfRule type="containsText" dxfId="1026" priority="891" operator="containsText" text="ntitulé">
      <formula>NOT(ISERROR(SEARCH("ntitulé",H9)))</formula>
    </cfRule>
    <cfRule type="containsBlanks" dxfId="1025" priority="892">
      <formula>LEN(TRIM(H9))=0</formula>
    </cfRule>
  </conditionalFormatting>
  <conditionalFormatting sqref="H13:H20">
    <cfRule type="containsText" dxfId="1024" priority="887" operator="containsText" text="ntitulé">
      <formula>NOT(ISERROR(SEARCH("ntitulé",H13)))</formula>
    </cfRule>
    <cfRule type="containsBlanks" dxfId="1023" priority="888">
      <formula>LEN(TRIM(H13))=0</formula>
    </cfRule>
  </conditionalFormatting>
  <conditionalFormatting sqref="H29:H30">
    <cfRule type="containsText" dxfId="1022" priority="881" operator="containsText" text="ntitulé">
      <formula>NOT(ISERROR(SEARCH("ntitulé",H29)))</formula>
    </cfRule>
    <cfRule type="containsBlanks" dxfId="1021" priority="882">
      <formula>LEN(TRIM(H29))=0</formula>
    </cfRule>
  </conditionalFormatting>
  <conditionalFormatting sqref="J9">
    <cfRule type="containsText" dxfId="1020" priority="877" operator="containsText" text="ntitulé">
      <formula>NOT(ISERROR(SEARCH("ntitulé",J9)))</formula>
    </cfRule>
    <cfRule type="containsBlanks" dxfId="1019" priority="878">
      <formula>LEN(TRIM(J9))=0</formula>
    </cfRule>
  </conditionalFormatting>
  <conditionalFormatting sqref="J13:J20">
    <cfRule type="containsText" dxfId="1018" priority="873" operator="containsText" text="ntitulé">
      <formula>NOT(ISERROR(SEARCH("ntitulé",J13)))</formula>
    </cfRule>
    <cfRule type="containsBlanks" dxfId="1017" priority="874">
      <formula>LEN(TRIM(J13))=0</formula>
    </cfRule>
  </conditionalFormatting>
  <conditionalFormatting sqref="J29:J30">
    <cfRule type="containsText" dxfId="1016" priority="867" operator="containsText" text="ntitulé">
      <formula>NOT(ISERROR(SEARCH("ntitulé",J29)))</formula>
    </cfRule>
    <cfRule type="containsBlanks" dxfId="1015" priority="868">
      <formula>LEN(TRIM(J29))=0</formula>
    </cfRule>
  </conditionalFormatting>
  <conditionalFormatting sqref="B32">
    <cfRule type="containsText" dxfId="1014" priority="209" operator="containsText" text="ntitulé">
      <formula>NOT(ISERROR(SEARCH("ntitulé",B32)))</formula>
    </cfRule>
    <cfRule type="containsBlanks" dxfId="1013" priority="210">
      <formula>LEN(TRIM(B32))=0</formula>
    </cfRule>
  </conditionalFormatting>
  <conditionalFormatting sqref="D32">
    <cfRule type="containsText" dxfId="1012" priority="207" operator="containsText" text="ntitulé">
      <formula>NOT(ISERROR(SEARCH("ntitulé",D32)))</formula>
    </cfRule>
    <cfRule type="containsBlanks" dxfId="1011" priority="208">
      <formula>LEN(TRIM(D32))=0</formula>
    </cfRule>
  </conditionalFormatting>
  <conditionalFormatting sqref="F32">
    <cfRule type="containsText" dxfId="1010" priority="205" operator="containsText" text="ntitulé">
      <formula>NOT(ISERROR(SEARCH("ntitulé",F32)))</formula>
    </cfRule>
    <cfRule type="containsBlanks" dxfId="1009" priority="206">
      <formula>LEN(TRIM(F32))=0</formula>
    </cfRule>
  </conditionalFormatting>
  <conditionalFormatting sqref="H32">
    <cfRule type="containsText" dxfId="1008" priority="203" operator="containsText" text="ntitulé">
      <formula>NOT(ISERROR(SEARCH("ntitulé",H32)))</formula>
    </cfRule>
    <cfRule type="containsBlanks" dxfId="1007" priority="204">
      <formula>LEN(TRIM(H32))=0</formula>
    </cfRule>
  </conditionalFormatting>
  <conditionalFormatting sqref="J32">
    <cfRule type="containsText" dxfId="1006" priority="201" operator="containsText" text="ntitulé">
      <formula>NOT(ISERROR(SEARCH("ntitulé",J32)))</formula>
    </cfRule>
    <cfRule type="containsBlanks" dxfId="1005" priority="202">
      <formula>LEN(TRIM(J32))=0</formula>
    </cfRule>
  </conditionalFormatting>
  <conditionalFormatting sqref="B46:B53">
    <cfRule type="containsText" dxfId="1004" priority="151" operator="containsText" text="ntitulé">
      <formula>NOT(ISERROR(SEARCH("ntitulé",B46)))</formula>
    </cfRule>
    <cfRule type="containsBlanks" dxfId="1003" priority="152">
      <formula>LEN(TRIM(B46))=0</formula>
    </cfRule>
  </conditionalFormatting>
  <conditionalFormatting sqref="B62:B63">
    <cfRule type="containsText" dxfId="1002" priority="149" operator="containsText" text="ntitulé">
      <formula>NOT(ISERROR(SEARCH("ntitulé",B62)))</formula>
    </cfRule>
    <cfRule type="containsBlanks" dxfId="1001" priority="150">
      <formula>LEN(TRIM(B62))=0</formula>
    </cfRule>
  </conditionalFormatting>
  <conditionalFormatting sqref="D42">
    <cfRule type="containsText" dxfId="1000" priority="147" operator="containsText" text="ntitulé">
      <formula>NOT(ISERROR(SEARCH("ntitulé",D42)))</formula>
    </cfRule>
    <cfRule type="containsBlanks" dxfId="999" priority="148">
      <formula>LEN(TRIM(D42))=0</formula>
    </cfRule>
  </conditionalFormatting>
  <conditionalFormatting sqref="D46:D53">
    <cfRule type="containsText" dxfId="998" priority="145" operator="containsText" text="ntitulé">
      <formula>NOT(ISERROR(SEARCH("ntitulé",D46)))</formula>
    </cfRule>
    <cfRule type="containsBlanks" dxfId="997" priority="146">
      <formula>LEN(TRIM(D46))=0</formula>
    </cfRule>
  </conditionalFormatting>
  <conditionalFormatting sqref="D62:D63">
    <cfRule type="containsText" dxfId="996" priority="143" operator="containsText" text="ntitulé">
      <formula>NOT(ISERROR(SEARCH("ntitulé",D62)))</formula>
    </cfRule>
    <cfRule type="containsBlanks" dxfId="995" priority="144">
      <formula>LEN(TRIM(D62))=0</formula>
    </cfRule>
  </conditionalFormatting>
  <conditionalFormatting sqref="F42">
    <cfRule type="containsText" dxfId="994" priority="141" operator="containsText" text="ntitulé">
      <formula>NOT(ISERROR(SEARCH("ntitulé",F42)))</formula>
    </cfRule>
    <cfRule type="containsBlanks" dxfId="993" priority="142">
      <formula>LEN(TRIM(F42))=0</formula>
    </cfRule>
  </conditionalFormatting>
  <conditionalFormatting sqref="F46:F53">
    <cfRule type="containsText" dxfId="992" priority="139" operator="containsText" text="ntitulé">
      <formula>NOT(ISERROR(SEARCH("ntitulé",F46)))</formula>
    </cfRule>
    <cfRule type="containsBlanks" dxfId="991" priority="140">
      <formula>LEN(TRIM(F46))=0</formula>
    </cfRule>
  </conditionalFormatting>
  <conditionalFormatting sqref="F62:F63">
    <cfRule type="containsText" dxfId="990" priority="137" operator="containsText" text="ntitulé">
      <formula>NOT(ISERROR(SEARCH("ntitulé",F62)))</formula>
    </cfRule>
    <cfRule type="containsBlanks" dxfId="989" priority="138">
      <formula>LEN(TRIM(F62))=0</formula>
    </cfRule>
  </conditionalFormatting>
  <conditionalFormatting sqref="H42">
    <cfRule type="containsText" dxfId="988" priority="135" operator="containsText" text="ntitulé">
      <formula>NOT(ISERROR(SEARCH("ntitulé",H42)))</formula>
    </cfRule>
    <cfRule type="containsBlanks" dxfId="987" priority="136">
      <formula>LEN(TRIM(H42))=0</formula>
    </cfRule>
  </conditionalFormatting>
  <conditionalFormatting sqref="H46:H53">
    <cfRule type="containsText" dxfId="986" priority="133" operator="containsText" text="ntitulé">
      <formula>NOT(ISERROR(SEARCH("ntitulé",H46)))</formula>
    </cfRule>
    <cfRule type="containsBlanks" dxfId="985" priority="134">
      <formula>LEN(TRIM(H46))=0</formula>
    </cfRule>
  </conditionalFormatting>
  <conditionalFormatting sqref="H62:H63">
    <cfRule type="containsText" dxfId="984" priority="131" operator="containsText" text="ntitulé">
      <formula>NOT(ISERROR(SEARCH("ntitulé",H62)))</formula>
    </cfRule>
    <cfRule type="containsBlanks" dxfId="983" priority="132">
      <formula>LEN(TRIM(H62))=0</formula>
    </cfRule>
  </conditionalFormatting>
  <conditionalFormatting sqref="J42">
    <cfRule type="containsText" dxfId="982" priority="129" operator="containsText" text="ntitulé">
      <formula>NOT(ISERROR(SEARCH("ntitulé",J42)))</formula>
    </cfRule>
    <cfRule type="containsBlanks" dxfId="981" priority="130">
      <formula>LEN(TRIM(J42))=0</formula>
    </cfRule>
  </conditionalFormatting>
  <conditionalFormatting sqref="J46:J53">
    <cfRule type="containsText" dxfId="980" priority="127" operator="containsText" text="ntitulé">
      <formula>NOT(ISERROR(SEARCH("ntitulé",J46)))</formula>
    </cfRule>
    <cfRule type="containsBlanks" dxfId="979" priority="128">
      <formula>LEN(TRIM(J46))=0</formula>
    </cfRule>
  </conditionalFormatting>
  <conditionalFormatting sqref="J62:J63">
    <cfRule type="containsText" dxfId="978" priority="125" operator="containsText" text="ntitulé">
      <formula>NOT(ISERROR(SEARCH("ntitulé",J62)))</formula>
    </cfRule>
    <cfRule type="containsBlanks" dxfId="977" priority="126">
      <formula>LEN(TRIM(J62))=0</formula>
    </cfRule>
  </conditionalFormatting>
  <conditionalFormatting sqref="B65">
    <cfRule type="containsText" dxfId="976" priority="123" operator="containsText" text="ntitulé">
      <formula>NOT(ISERROR(SEARCH("ntitulé",B65)))</formula>
    </cfRule>
    <cfRule type="containsBlanks" dxfId="975" priority="124">
      <formula>LEN(TRIM(B65))=0</formula>
    </cfRule>
  </conditionalFormatting>
  <conditionalFormatting sqref="D65">
    <cfRule type="containsText" dxfId="974" priority="121" operator="containsText" text="ntitulé">
      <formula>NOT(ISERROR(SEARCH("ntitulé",D65)))</formula>
    </cfRule>
    <cfRule type="containsBlanks" dxfId="973" priority="122">
      <formula>LEN(TRIM(D65))=0</formula>
    </cfRule>
  </conditionalFormatting>
  <conditionalFormatting sqref="F65">
    <cfRule type="containsText" dxfId="972" priority="119" operator="containsText" text="ntitulé">
      <formula>NOT(ISERROR(SEARCH("ntitulé",F65)))</formula>
    </cfRule>
    <cfRule type="containsBlanks" dxfId="971" priority="120">
      <formula>LEN(TRIM(F65))=0</formula>
    </cfRule>
  </conditionalFormatting>
  <conditionalFormatting sqref="H65">
    <cfRule type="containsText" dxfId="970" priority="117" operator="containsText" text="ntitulé">
      <formula>NOT(ISERROR(SEARCH("ntitulé",H65)))</formula>
    </cfRule>
    <cfRule type="containsBlanks" dxfId="969" priority="118">
      <formula>LEN(TRIM(H65))=0</formula>
    </cfRule>
  </conditionalFormatting>
  <conditionalFormatting sqref="J65">
    <cfRule type="containsText" dxfId="968" priority="115" operator="containsText" text="ntitulé">
      <formula>NOT(ISERROR(SEARCH("ntitulé",J65)))</formula>
    </cfRule>
    <cfRule type="containsBlanks" dxfId="967" priority="116">
      <formula>LEN(TRIM(J65))=0</formula>
    </cfRule>
  </conditionalFormatting>
  <conditionalFormatting sqref="B79:B86">
    <cfRule type="containsText" dxfId="966" priority="113" operator="containsText" text="ntitulé">
      <formula>NOT(ISERROR(SEARCH("ntitulé",B79)))</formula>
    </cfRule>
    <cfRule type="containsBlanks" dxfId="965" priority="114">
      <formula>LEN(TRIM(B79))=0</formula>
    </cfRule>
  </conditionalFormatting>
  <conditionalFormatting sqref="B95:B96">
    <cfRule type="containsText" dxfId="964" priority="111" operator="containsText" text="ntitulé">
      <formula>NOT(ISERROR(SEARCH("ntitulé",B95)))</formula>
    </cfRule>
    <cfRule type="containsBlanks" dxfId="963" priority="112">
      <formula>LEN(TRIM(B95))=0</formula>
    </cfRule>
  </conditionalFormatting>
  <conditionalFormatting sqref="D75">
    <cfRule type="containsText" dxfId="962" priority="109" operator="containsText" text="ntitulé">
      <formula>NOT(ISERROR(SEARCH("ntitulé",D75)))</formula>
    </cfRule>
    <cfRule type="containsBlanks" dxfId="961" priority="110">
      <formula>LEN(TRIM(D75))=0</formula>
    </cfRule>
  </conditionalFormatting>
  <conditionalFormatting sqref="D79:D86">
    <cfRule type="containsText" dxfId="960" priority="107" operator="containsText" text="ntitulé">
      <formula>NOT(ISERROR(SEARCH("ntitulé",D79)))</formula>
    </cfRule>
    <cfRule type="containsBlanks" dxfId="959" priority="108">
      <formula>LEN(TRIM(D79))=0</formula>
    </cfRule>
  </conditionalFormatting>
  <conditionalFormatting sqref="D95:D96">
    <cfRule type="containsText" dxfId="958" priority="105" operator="containsText" text="ntitulé">
      <formula>NOT(ISERROR(SEARCH("ntitulé",D95)))</formula>
    </cfRule>
    <cfRule type="containsBlanks" dxfId="957" priority="106">
      <formula>LEN(TRIM(D95))=0</formula>
    </cfRule>
  </conditionalFormatting>
  <conditionalFormatting sqref="F75">
    <cfRule type="containsText" dxfId="956" priority="103" operator="containsText" text="ntitulé">
      <formula>NOT(ISERROR(SEARCH("ntitulé",F75)))</formula>
    </cfRule>
    <cfRule type="containsBlanks" dxfId="955" priority="104">
      <formula>LEN(TRIM(F75))=0</formula>
    </cfRule>
  </conditionalFormatting>
  <conditionalFormatting sqref="F79:F86">
    <cfRule type="containsText" dxfId="954" priority="101" operator="containsText" text="ntitulé">
      <formula>NOT(ISERROR(SEARCH("ntitulé",F79)))</formula>
    </cfRule>
    <cfRule type="containsBlanks" dxfId="953" priority="102">
      <formula>LEN(TRIM(F79))=0</formula>
    </cfRule>
  </conditionalFormatting>
  <conditionalFormatting sqref="F95:F96">
    <cfRule type="containsText" dxfId="952" priority="99" operator="containsText" text="ntitulé">
      <formula>NOT(ISERROR(SEARCH("ntitulé",F95)))</formula>
    </cfRule>
    <cfRule type="containsBlanks" dxfId="951" priority="100">
      <formula>LEN(TRIM(F95))=0</formula>
    </cfRule>
  </conditionalFormatting>
  <conditionalFormatting sqref="H75">
    <cfRule type="containsText" dxfId="950" priority="97" operator="containsText" text="ntitulé">
      <formula>NOT(ISERROR(SEARCH("ntitulé",H75)))</formula>
    </cfRule>
    <cfRule type="containsBlanks" dxfId="949" priority="98">
      <formula>LEN(TRIM(H75))=0</formula>
    </cfRule>
  </conditionalFormatting>
  <conditionalFormatting sqref="H79:H86">
    <cfRule type="containsText" dxfId="948" priority="95" operator="containsText" text="ntitulé">
      <formula>NOT(ISERROR(SEARCH("ntitulé",H79)))</formula>
    </cfRule>
    <cfRule type="containsBlanks" dxfId="947" priority="96">
      <formula>LEN(TRIM(H79))=0</formula>
    </cfRule>
  </conditionalFormatting>
  <conditionalFormatting sqref="H95:H96">
    <cfRule type="containsText" dxfId="946" priority="93" operator="containsText" text="ntitulé">
      <formula>NOT(ISERROR(SEARCH("ntitulé",H95)))</formula>
    </cfRule>
    <cfRule type="containsBlanks" dxfId="945" priority="94">
      <formula>LEN(TRIM(H95))=0</formula>
    </cfRule>
  </conditionalFormatting>
  <conditionalFormatting sqref="J75">
    <cfRule type="containsText" dxfId="944" priority="91" operator="containsText" text="ntitulé">
      <formula>NOT(ISERROR(SEARCH("ntitulé",J75)))</formula>
    </cfRule>
    <cfRule type="containsBlanks" dxfId="943" priority="92">
      <formula>LEN(TRIM(J75))=0</formula>
    </cfRule>
  </conditionalFormatting>
  <conditionalFormatting sqref="J79:J86">
    <cfRule type="containsText" dxfId="942" priority="89" operator="containsText" text="ntitulé">
      <formula>NOT(ISERROR(SEARCH("ntitulé",J79)))</formula>
    </cfRule>
    <cfRule type="containsBlanks" dxfId="941" priority="90">
      <formula>LEN(TRIM(J79))=0</formula>
    </cfRule>
  </conditionalFormatting>
  <conditionalFormatting sqref="J95:J96">
    <cfRule type="containsText" dxfId="940" priority="87" operator="containsText" text="ntitulé">
      <formula>NOT(ISERROR(SEARCH("ntitulé",J95)))</formula>
    </cfRule>
    <cfRule type="containsBlanks" dxfId="939" priority="88">
      <formula>LEN(TRIM(J95))=0</formula>
    </cfRule>
  </conditionalFormatting>
  <conditionalFormatting sqref="B98">
    <cfRule type="containsText" dxfId="938" priority="85" operator="containsText" text="ntitulé">
      <formula>NOT(ISERROR(SEARCH("ntitulé",B98)))</formula>
    </cfRule>
    <cfRule type="containsBlanks" dxfId="937" priority="86">
      <formula>LEN(TRIM(B98))=0</formula>
    </cfRule>
  </conditionalFormatting>
  <conditionalFormatting sqref="D98">
    <cfRule type="containsText" dxfId="936" priority="83" operator="containsText" text="ntitulé">
      <formula>NOT(ISERROR(SEARCH("ntitulé",D98)))</formula>
    </cfRule>
    <cfRule type="containsBlanks" dxfId="935" priority="84">
      <formula>LEN(TRIM(D98))=0</formula>
    </cfRule>
  </conditionalFormatting>
  <conditionalFormatting sqref="F98">
    <cfRule type="containsText" dxfId="934" priority="81" operator="containsText" text="ntitulé">
      <formula>NOT(ISERROR(SEARCH("ntitulé",F98)))</formula>
    </cfRule>
    <cfRule type="containsBlanks" dxfId="933" priority="82">
      <formula>LEN(TRIM(F98))=0</formula>
    </cfRule>
  </conditionalFormatting>
  <conditionalFormatting sqref="H98">
    <cfRule type="containsText" dxfId="932" priority="79" operator="containsText" text="ntitulé">
      <formula>NOT(ISERROR(SEARCH("ntitulé",H98)))</formula>
    </cfRule>
    <cfRule type="containsBlanks" dxfId="931" priority="80">
      <formula>LEN(TRIM(H98))=0</formula>
    </cfRule>
  </conditionalFormatting>
  <conditionalFormatting sqref="J98">
    <cfRule type="containsText" dxfId="930" priority="77" operator="containsText" text="ntitulé">
      <formula>NOT(ISERROR(SEARCH("ntitulé",J98)))</formula>
    </cfRule>
    <cfRule type="containsBlanks" dxfId="929" priority="78">
      <formula>LEN(TRIM(J98))=0</formula>
    </cfRule>
  </conditionalFormatting>
  <conditionalFormatting sqref="B112:B119">
    <cfRule type="containsText" dxfId="928" priority="75" operator="containsText" text="ntitulé">
      <formula>NOT(ISERROR(SEARCH("ntitulé",B112)))</formula>
    </cfRule>
    <cfRule type="containsBlanks" dxfId="927" priority="76">
      <formula>LEN(TRIM(B112))=0</formula>
    </cfRule>
  </conditionalFormatting>
  <conditionalFormatting sqref="B128:B129">
    <cfRule type="containsText" dxfId="926" priority="73" operator="containsText" text="ntitulé">
      <formula>NOT(ISERROR(SEARCH("ntitulé",B128)))</formula>
    </cfRule>
    <cfRule type="containsBlanks" dxfId="925" priority="74">
      <formula>LEN(TRIM(B128))=0</formula>
    </cfRule>
  </conditionalFormatting>
  <conditionalFormatting sqref="D108">
    <cfRule type="containsText" dxfId="924" priority="71" operator="containsText" text="ntitulé">
      <formula>NOT(ISERROR(SEARCH("ntitulé",D108)))</formula>
    </cfRule>
    <cfRule type="containsBlanks" dxfId="923" priority="72">
      <formula>LEN(TRIM(D108))=0</formula>
    </cfRule>
  </conditionalFormatting>
  <conditionalFormatting sqref="D112:D119">
    <cfRule type="containsText" dxfId="922" priority="69" operator="containsText" text="ntitulé">
      <formula>NOT(ISERROR(SEARCH("ntitulé",D112)))</formula>
    </cfRule>
    <cfRule type="containsBlanks" dxfId="921" priority="70">
      <formula>LEN(TRIM(D112))=0</formula>
    </cfRule>
  </conditionalFormatting>
  <conditionalFormatting sqref="D128:D129">
    <cfRule type="containsText" dxfId="920" priority="67" operator="containsText" text="ntitulé">
      <formula>NOT(ISERROR(SEARCH("ntitulé",D128)))</formula>
    </cfRule>
    <cfRule type="containsBlanks" dxfId="919" priority="68">
      <formula>LEN(TRIM(D128))=0</formula>
    </cfRule>
  </conditionalFormatting>
  <conditionalFormatting sqref="F108">
    <cfRule type="containsText" dxfId="918" priority="65" operator="containsText" text="ntitulé">
      <formula>NOT(ISERROR(SEARCH("ntitulé",F108)))</formula>
    </cfRule>
    <cfRule type="containsBlanks" dxfId="917" priority="66">
      <formula>LEN(TRIM(F108))=0</formula>
    </cfRule>
  </conditionalFormatting>
  <conditionalFormatting sqref="F112:F119">
    <cfRule type="containsText" dxfId="916" priority="63" operator="containsText" text="ntitulé">
      <formula>NOT(ISERROR(SEARCH("ntitulé",F112)))</formula>
    </cfRule>
    <cfRule type="containsBlanks" dxfId="915" priority="64">
      <formula>LEN(TRIM(F112))=0</formula>
    </cfRule>
  </conditionalFormatting>
  <conditionalFormatting sqref="F128:F129">
    <cfRule type="containsText" dxfId="914" priority="61" operator="containsText" text="ntitulé">
      <formula>NOT(ISERROR(SEARCH("ntitulé",F128)))</formula>
    </cfRule>
    <cfRule type="containsBlanks" dxfId="913" priority="62">
      <formula>LEN(TRIM(F128))=0</formula>
    </cfRule>
  </conditionalFormatting>
  <conditionalFormatting sqref="H108">
    <cfRule type="containsText" dxfId="912" priority="59" operator="containsText" text="ntitulé">
      <formula>NOT(ISERROR(SEARCH("ntitulé",H108)))</formula>
    </cfRule>
    <cfRule type="containsBlanks" dxfId="911" priority="60">
      <formula>LEN(TRIM(H108))=0</formula>
    </cfRule>
  </conditionalFormatting>
  <conditionalFormatting sqref="H112:H119">
    <cfRule type="containsText" dxfId="910" priority="57" operator="containsText" text="ntitulé">
      <formula>NOT(ISERROR(SEARCH("ntitulé",H112)))</formula>
    </cfRule>
    <cfRule type="containsBlanks" dxfId="909" priority="58">
      <formula>LEN(TRIM(H112))=0</formula>
    </cfRule>
  </conditionalFormatting>
  <conditionalFormatting sqref="H128:H129">
    <cfRule type="containsText" dxfId="908" priority="55" operator="containsText" text="ntitulé">
      <formula>NOT(ISERROR(SEARCH("ntitulé",H128)))</formula>
    </cfRule>
    <cfRule type="containsBlanks" dxfId="907" priority="56">
      <formula>LEN(TRIM(H128))=0</formula>
    </cfRule>
  </conditionalFormatting>
  <conditionalFormatting sqref="J108">
    <cfRule type="containsText" dxfId="906" priority="53" operator="containsText" text="ntitulé">
      <formula>NOT(ISERROR(SEARCH("ntitulé",J108)))</formula>
    </cfRule>
    <cfRule type="containsBlanks" dxfId="905" priority="54">
      <formula>LEN(TRIM(J108))=0</formula>
    </cfRule>
  </conditionalFormatting>
  <conditionalFormatting sqref="J112:J119">
    <cfRule type="containsText" dxfId="904" priority="51" operator="containsText" text="ntitulé">
      <formula>NOT(ISERROR(SEARCH("ntitulé",J112)))</formula>
    </cfRule>
    <cfRule type="containsBlanks" dxfId="903" priority="52">
      <formula>LEN(TRIM(J112))=0</formula>
    </cfRule>
  </conditionalFormatting>
  <conditionalFormatting sqref="J128:J129">
    <cfRule type="containsText" dxfId="902" priority="49" operator="containsText" text="ntitulé">
      <formula>NOT(ISERROR(SEARCH("ntitulé",J128)))</formula>
    </cfRule>
    <cfRule type="containsBlanks" dxfId="901" priority="50">
      <formula>LEN(TRIM(J128))=0</formula>
    </cfRule>
  </conditionalFormatting>
  <conditionalFormatting sqref="B131">
    <cfRule type="containsText" dxfId="900" priority="47" operator="containsText" text="ntitulé">
      <formula>NOT(ISERROR(SEARCH("ntitulé",B131)))</formula>
    </cfRule>
    <cfRule type="containsBlanks" dxfId="899" priority="48">
      <formula>LEN(TRIM(B131))=0</formula>
    </cfRule>
  </conditionalFormatting>
  <conditionalFormatting sqref="D131">
    <cfRule type="containsText" dxfId="898" priority="45" operator="containsText" text="ntitulé">
      <formula>NOT(ISERROR(SEARCH("ntitulé",D131)))</formula>
    </cfRule>
    <cfRule type="containsBlanks" dxfId="897" priority="46">
      <formula>LEN(TRIM(D131))=0</formula>
    </cfRule>
  </conditionalFormatting>
  <conditionalFormatting sqref="F131">
    <cfRule type="containsText" dxfId="896" priority="43" operator="containsText" text="ntitulé">
      <formula>NOT(ISERROR(SEARCH("ntitulé",F131)))</formula>
    </cfRule>
    <cfRule type="containsBlanks" dxfId="895" priority="44">
      <formula>LEN(TRIM(F131))=0</formula>
    </cfRule>
  </conditionalFormatting>
  <conditionalFormatting sqref="H131">
    <cfRule type="containsText" dxfId="894" priority="41" operator="containsText" text="ntitulé">
      <formula>NOT(ISERROR(SEARCH("ntitulé",H131)))</formula>
    </cfRule>
    <cfRule type="containsBlanks" dxfId="893" priority="42">
      <formula>LEN(TRIM(H131))=0</formula>
    </cfRule>
  </conditionalFormatting>
  <conditionalFormatting sqref="J131">
    <cfRule type="containsText" dxfId="892" priority="39" operator="containsText" text="ntitulé">
      <formula>NOT(ISERROR(SEARCH("ntitulé",J131)))</formula>
    </cfRule>
    <cfRule type="containsBlanks" dxfId="891" priority="40">
      <formula>LEN(TRIM(J131))=0</formula>
    </cfRule>
  </conditionalFormatting>
  <conditionalFormatting sqref="B145:B152">
    <cfRule type="containsText" dxfId="890" priority="37" operator="containsText" text="ntitulé">
      <formula>NOT(ISERROR(SEARCH("ntitulé",B145)))</formula>
    </cfRule>
    <cfRule type="containsBlanks" dxfId="889" priority="38">
      <formula>LEN(TRIM(B145))=0</formula>
    </cfRule>
  </conditionalFormatting>
  <conditionalFormatting sqref="B161:B162">
    <cfRule type="containsText" dxfId="888" priority="35" operator="containsText" text="ntitulé">
      <formula>NOT(ISERROR(SEARCH("ntitulé",B161)))</formula>
    </cfRule>
    <cfRule type="containsBlanks" dxfId="887" priority="36">
      <formula>LEN(TRIM(B161))=0</formula>
    </cfRule>
  </conditionalFormatting>
  <conditionalFormatting sqref="D141">
    <cfRule type="containsText" dxfId="886" priority="33" operator="containsText" text="ntitulé">
      <formula>NOT(ISERROR(SEARCH("ntitulé",D141)))</formula>
    </cfRule>
    <cfRule type="containsBlanks" dxfId="885" priority="34">
      <formula>LEN(TRIM(D141))=0</formula>
    </cfRule>
  </conditionalFormatting>
  <conditionalFormatting sqref="D145:D152">
    <cfRule type="containsText" dxfId="884" priority="31" operator="containsText" text="ntitulé">
      <formula>NOT(ISERROR(SEARCH("ntitulé",D145)))</formula>
    </cfRule>
    <cfRule type="containsBlanks" dxfId="883" priority="32">
      <formula>LEN(TRIM(D145))=0</formula>
    </cfRule>
  </conditionalFormatting>
  <conditionalFormatting sqref="D161:D162">
    <cfRule type="containsText" dxfId="882" priority="29" operator="containsText" text="ntitulé">
      <formula>NOT(ISERROR(SEARCH("ntitulé",D161)))</formula>
    </cfRule>
    <cfRule type="containsBlanks" dxfId="881" priority="30">
      <formula>LEN(TRIM(D161))=0</formula>
    </cfRule>
  </conditionalFormatting>
  <conditionalFormatting sqref="F141">
    <cfRule type="containsText" dxfId="880" priority="27" operator="containsText" text="ntitulé">
      <formula>NOT(ISERROR(SEARCH("ntitulé",F141)))</formula>
    </cfRule>
    <cfRule type="containsBlanks" dxfId="879" priority="28">
      <formula>LEN(TRIM(F141))=0</formula>
    </cfRule>
  </conditionalFormatting>
  <conditionalFormatting sqref="F145:F152">
    <cfRule type="containsText" dxfId="878" priority="25" operator="containsText" text="ntitulé">
      <formula>NOT(ISERROR(SEARCH("ntitulé",F145)))</formula>
    </cfRule>
    <cfRule type="containsBlanks" dxfId="877" priority="26">
      <formula>LEN(TRIM(F145))=0</formula>
    </cfRule>
  </conditionalFormatting>
  <conditionalFormatting sqref="F161:F162">
    <cfRule type="containsText" dxfId="876" priority="23" operator="containsText" text="ntitulé">
      <formula>NOT(ISERROR(SEARCH("ntitulé",F161)))</formula>
    </cfRule>
    <cfRule type="containsBlanks" dxfId="875" priority="24">
      <formula>LEN(TRIM(F161))=0</formula>
    </cfRule>
  </conditionalFormatting>
  <conditionalFormatting sqref="H141">
    <cfRule type="containsText" dxfId="874" priority="21" operator="containsText" text="ntitulé">
      <formula>NOT(ISERROR(SEARCH("ntitulé",H141)))</formula>
    </cfRule>
    <cfRule type="containsBlanks" dxfId="873" priority="22">
      <formula>LEN(TRIM(H141))=0</formula>
    </cfRule>
  </conditionalFormatting>
  <conditionalFormatting sqref="H145:H152">
    <cfRule type="containsText" dxfId="872" priority="19" operator="containsText" text="ntitulé">
      <formula>NOT(ISERROR(SEARCH("ntitulé",H145)))</formula>
    </cfRule>
    <cfRule type="containsBlanks" dxfId="871" priority="20">
      <formula>LEN(TRIM(H145))=0</formula>
    </cfRule>
  </conditionalFormatting>
  <conditionalFormatting sqref="H161:H162">
    <cfRule type="containsText" dxfId="870" priority="17" operator="containsText" text="ntitulé">
      <formula>NOT(ISERROR(SEARCH("ntitulé",H161)))</formula>
    </cfRule>
    <cfRule type="containsBlanks" dxfId="869" priority="18">
      <formula>LEN(TRIM(H161))=0</formula>
    </cfRule>
  </conditionalFormatting>
  <conditionalFormatting sqref="J141">
    <cfRule type="containsText" dxfId="868" priority="15" operator="containsText" text="ntitulé">
      <formula>NOT(ISERROR(SEARCH("ntitulé",J141)))</formula>
    </cfRule>
    <cfRule type="containsBlanks" dxfId="867" priority="16">
      <formula>LEN(TRIM(J141))=0</formula>
    </cfRule>
  </conditionalFormatting>
  <conditionalFormatting sqref="J145:J152">
    <cfRule type="containsText" dxfId="866" priority="13" operator="containsText" text="ntitulé">
      <formula>NOT(ISERROR(SEARCH("ntitulé",J145)))</formula>
    </cfRule>
    <cfRule type="containsBlanks" dxfId="865" priority="14">
      <formula>LEN(TRIM(J145))=0</formula>
    </cfRule>
  </conditionalFormatting>
  <conditionalFormatting sqref="J161:J162">
    <cfRule type="containsText" dxfId="864" priority="11" operator="containsText" text="ntitulé">
      <formula>NOT(ISERROR(SEARCH("ntitulé",J161)))</formula>
    </cfRule>
    <cfRule type="containsBlanks" dxfId="863" priority="12">
      <formula>LEN(TRIM(J161))=0</formula>
    </cfRule>
  </conditionalFormatting>
  <conditionalFormatting sqref="B164">
    <cfRule type="containsText" dxfId="862" priority="9" operator="containsText" text="ntitulé">
      <formula>NOT(ISERROR(SEARCH("ntitulé",B164)))</formula>
    </cfRule>
    <cfRule type="containsBlanks" dxfId="861" priority="10">
      <formula>LEN(TRIM(B164))=0</formula>
    </cfRule>
  </conditionalFormatting>
  <conditionalFormatting sqref="D164">
    <cfRule type="containsText" dxfId="860" priority="7" operator="containsText" text="ntitulé">
      <formula>NOT(ISERROR(SEARCH("ntitulé",D164)))</formula>
    </cfRule>
    <cfRule type="containsBlanks" dxfId="859" priority="8">
      <formula>LEN(TRIM(D164))=0</formula>
    </cfRule>
  </conditionalFormatting>
  <conditionalFormatting sqref="F164">
    <cfRule type="containsText" dxfId="858" priority="5" operator="containsText" text="ntitulé">
      <formula>NOT(ISERROR(SEARCH("ntitulé",F164)))</formula>
    </cfRule>
    <cfRule type="containsBlanks" dxfId="857" priority="6">
      <formula>LEN(TRIM(F164))=0</formula>
    </cfRule>
  </conditionalFormatting>
  <conditionalFormatting sqref="H164">
    <cfRule type="containsText" dxfId="856" priority="3" operator="containsText" text="ntitulé">
      <formula>NOT(ISERROR(SEARCH("ntitulé",H164)))</formula>
    </cfRule>
    <cfRule type="containsBlanks" dxfId="855" priority="4">
      <formula>LEN(TRIM(H164))=0</formula>
    </cfRule>
  </conditionalFormatting>
  <conditionalFormatting sqref="J164">
    <cfRule type="containsText" dxfId="854" priority="1" operator="containsText" text="ntitulé">
      <formula>NOT(ISERROR(SEARCH("ntitulé",J164)))</formula>
    </cfRule>
    <cfRule type="containsBlanks" dxfId="853" priority="2">
      <formula>LEN(TRIM(J164))=0</formula>
    </cfRule>
  </conditionalFormatting>
  <pageMargins left="0.7" right="0.7" top="0.75" bottom="0.75" header="0.3" footer="0.3"/>
  <pageSetup paperSize="9" scale="66" orientation="landscape" verticalDpi="300" r:id="rId1"/>
  <rowBreaks count="4" manualBreakCount="4">
    <brk id="37" max="16383" man="1"/>
    <brk id="70" max="16383" man="1"/>
    <brk id="103" max="16383" man="1"/>
    <brk id="13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165A8-BAC2-44B1-A751-A0B4BFCBF498}">
  <dimension ref="A1:S51"/>
  <sheetViews>
    <sheetView zoomScaleNormal="100" workbookViewId="0">
      <selection activeCell="A3" sqref="A3"/>
    </sheetView>
  </sheetViews>
  <sheetFormatPr baseColWidth="10" defaultColWidth="7.140625" defaultRowHeight="13.5" x14ac:dyDescent="0.3"/>
  <cols>
    <col min="1" max="1" width="4.42578125" style="460" customWidth="1"/>
    <col min="2" max="2" width="38.7109375" style="460" customWidth="1"/>
    <col min="3" max="10" width="9.42578125" style="460" customWidth="1"/>
    <col min="11" max="18" width="9.42578125" style="485" customWidth="1"/>
    <col min="19" max="19" width="9.42578125" style="460" customWidth="1"/>
    <col min="20" max="20" width="7.28515625" style="460" customWidth="1"/>
    <col min="21" max="16384" width="7.140625" style="460"/>
  </cols>
  <sheetData>
    <row r="1" spans="1:19" s="458" customFormat="1" ht="15" x14ac:dyDescent="0.3">
      <c r="B1" s="459"/>
    </row>
    <row r="2" spans="1:19" x14ac:dyDescent="0.3">
      <c r="B2" s="461"/>
      <c r="C2" s="462"/>
      <c r="D2" s="461"/>
      <c r="E2" s="461"/>
      <c r="F2" s="458"/>
      <c r="H2" s="463"/>
      <c r="K2" s="460"/>
      <c r="L2" s="460"/>
      <c r="M2" s="460"/>
      <c r="N2" s="460"/>
      <c r="O2" s="460"/>
      <c r="P2" s="460"/>
      <c r="Q2" s="460"/>
      <c r="R2" s="460"/>
    </row>
    <row r="3" spans="1:19" ht="22.15" customHeight="1" x14ac:dyDescent="0.3">
      <c r="A3" s="35" t="str">
        <f>TAB00!B39&amp;" : "&amp;TAB00!C39</f>
        <v>TAB1.1 : Proposition d'affectation des soldes régulatoires approuvés et non-affectés</v>
      </c>
      <c r="B3" s="464"/>
      <c r="C3" s="464"/>
      <c r="D3" s="464"/>
      <c r="E3" s="464"/>
      <c r="F3" s="464"/>
      <c r="G3" s="464"/>
      <c r="H3" s="464"/>
      <c r="I3" s="464"/>
      <c r="J3" s="464"/>
      <c r="K3" s="464"/>
      <c r="L3" s="464"/>
      <c r="M3" s="464"/>
      <c r="N3" s="464"/>
      <c r="O3" s="464"/>
      <c r="P3" s="464"/>
      <c r="Q3" s="464"/>
      <c r="R3" s="464"/>
      <c r="S3" s="464"/>
    </row>
    <row r="4" spans="1:19" ht="14.25" thickBot="1" x14ac:dyDescent="0.35">
      <c r="B4" s="461"/>
      <c r="C4" s="462"/>
      <c r="D4" s="461"/>
      <c r="E4" s="461"/>
      <c r="F4" s="458"/>
      <c r="H4" s="463"/>
      <c r="K4" s="460"/>
      <c r="L4" s="460"/>
      <c r="M4" s="460"/>
      <c r="N4" s="460"/>
      <c r="O4" s="460"/>
      <c r="P4" s="460"/>
      <c r="Q4" s="460"/>
      <c r="R4" s="460"/>
    </row>
    <row r="5" spans="1:19" ht="15" x14ac:dyDescent="0.3">
      <c r="B5" s="465" t="s">
        <v>507</v>
      </c>
      <c r="C5" s="462"/>
      <c r="D5" s="461"/>
      <c r="E5" s="461"/>
      <c r="F5" s="458"/>
      <c r="H5" s="463"/>
      <c r="K5" s="460"/>
      <c r="L5" s="460"/>
      <c r="M5" s="460"/>
      <c r="N5" s="460"/>
      <c r="O5" s="460"/>
      <c r="P5" s="460"/>
      <c r="Q5" s="460"/>
      <c r="R5" s="460"/>
    </row>
    <row r="6" spans="1:19" ht="15.75" thickBot="1" x14ac:dyDescent="0.35">
      <c r="B6" s="466" t="s">
        <v>508</v>
      </c>
      <c r="C6" s="462"/>
      <c r="D6" s="461"/>
      <c r="E6" s="461"/>
      <c r="F6" s="458"/>
      <c r="H6" s="463"/>
      <c r="K6" s="460"/>
      <c r="L6" s="460"/>
      <c r="M6" s="460"/>
      <c r="N6" s="460"/>
      <c r="O6" s="460"/>
      <c r="P6" s="460"/>
      <c r="Q6" s="460"/>
      <c r="R6" s="460"/>
    </row>
    <row r="7" spans="1:19" x14ac:dyDescent="0.3">
      <c r="B7" s="458"/>
      <c r="C7" s="462"/>
      <c r="D7" s="461"/>
      <c r="E7" s="461"/>
      <c r="F7" s="458"/>
      <c r="H7" s="463"/>
      <c r="K7" s="460"/>
      <c r="L7" s="460"/>
      <c r="M7" s="460"/>
      <c r="N7" s="460"/>
      <c r="O7" s="460"/>
      <c r="P7" s="460"/>
      <c r="Q7" s="460"/>
      <c r="R7" s="460"/>
    </row>
    <row r="8" spans="1:19" ht="15" x14ac:dyDescent="0.3">
      <c r="B8" s="529" t="s">
        <v>509</v>
      </c>
      <c r="C8" s="530"/>
      <c r="D8" s="530"/>
      <c r="E8" s="530"/>
      <c r="F8" s="530"/>
      <c r="G8" s="530"/>
      <c r="H8" s="530"/>
      <c r="I8" s="530"/>
      <c r="J8" s="530"/>
      <c r="K8" s="530"/>
      <c r="L8" s="530"/>
      <c r="M8" s="530"/>
      <c r="N8" s="530"/>
      <c r="O8" s="530"/>
      <c r="P8" s="530"/>
      <c r="Q8" s="530"/>
      <c r="R8" s="530"/>
      <c r="S8" s="530"/>
    </row>
    <row r="9" spans="1:19" x14ac:dyDescent="0.3">
      <c r="B9" s="467"/>
      <c r="C9" s="468">
        <v>2015</v>
      </c>
      <c r="D9" s="468">
        <v>2016</v>
      </c>
      <c r="E9" s="468">
        <v>2017</v>
      </c>
      <c r="F9" s="468">
        <v>2018</v>
      </c>
      <c r="G9" s="468">
        <v>2019</v>
      </c>
      <c r="H9" s="468">
        <v>2020</v>
      </c>
      <c r="I9" s="468">
        <v>2021</v>
      </c>
      <c r="J9" s="468">
        <v>2022</v>
      </c>
      <c r="K9" s="468">
        <v>2023</v>
      </c>
      <c r="L9" s="468">
        <v>2024</v>
      </c>
      <c r="M9" s="468">
        <v>2025</v>
      </c>
      <c r="N9" s="468">
        <v>2026</v>
      </c>
      <c r="O9" s="468">
        <v>2027</v>
      </c>
      <c r="P9" s="468">
        <v>2028</v>
      </c>
      <c r="Q9" s="468">
        <v>2029</v>
      </c>
      <c r="R9" s="468">
        <v>2030</v>
      </c>
      <c r="S9" s="468" t="s">
        <v>19</v>
      </c>
    </row>
    <row r="10" spans="1:19" x14ac:dyDescent="0.3">
      <c r="B10" s="467" t="s">
        <v>510</v>
      </c>
      <c r="C10" s="469"/>
      <c r="D10" s="469"/>
      <c r="E10" s="469"/>
      <c r="F10" s="469"/>
      <c r="G10" s="469"/>
      <c r="H10" s="469"/>
      <c r="I10" s="469"/>
      <c r="J10" s="469"/>
      <c r="K10" s="469"/>
      <c r="L10" s="469"/>
      <c r="M10" s="469"/>
      <c r="N10" s="469"/>
      <c r="O10" s="469"/>
      <c r="P10" s="469"/>
      <c r="Q10" s="469"/>
      <c r="R10" s="469"/>
      <c r="S10" s="470">
        <f>SUM(C10:R10)</f>
        <v>0</v>
      </c>
    </row>
    <row r="11" spans="1:19" x14ac:dyDescent="0.3">
      <c r="B11" s="467" t="s">
        <v>511</v>
      </c>
      <c r="C11" s="471"/>
      <c r="D11" s="471"/>
      <c r="E11" s="471"/>
      <c r="F11" s="471"/>
      <c r="G11" s="471"/>
      <c r="H11" s="471"/>
      <c r="I11" s="471"/>
      <c r="J11" s="471"/>
      <c r="K11" s="471"/>
      <c r="L11" s="469"/>
      <c r="M11" s="469"/>
      <c r="N11" s="469"/>
      <c r="O11" s="469"/>
      <c r="P11" s="469"/>
      <c r="Q11" s="469"/>
      <c r="R11" s="469"/>
      <c r="S11" s="470">
        <f>SUM(C11:R11)</f>
        <v>0</v>
      </c>
    </row>
    <row r="12" spans="1:19" x14ac:dyDescent="0.3">
      <c r="B12" s="472" t="s">
        <v>512</v>
      </c>
      <c r="C12" s="473">
        <f>+C10+C11</f>
        <v>0</v>
      </c>
      <c r="D12" s="473">
        <f t="shared" ref="D12:R12" si="0">+D10+D11</f>
        <v>0</v>
      </c>
      <c r="E12" s="473">
        <f t="shared" si="0"/>
        <v>0</v>
      </c>
      <c r="F12" s="473">
        <f t="shared" si="0"/>
        <v>0</v>
      </c>
      <c r="G12" s="473">
        <f t="shared" si="0"/>
        <v>0</v>
      </c>
      <c r="H12" s="473">
        <f t="shared" si="0"/>
        <v>0</v>
      </c>
      <c r="I12" s="473">
        <f t="shared" si="0"/>
        <v>0</v>
      </c>
      <c r="J12" s="473">
        <f t="shared" si="0"/>
        <v>0</v>
      </c>
      <c r="K12" s="473">
        <f t="shared" si="0"/>
        <v>0</v>
      </c>
      <c r="L12" s="473">
        <f t="shared" si="0"/>
        <v>0</v>
      </c>
      <c r="M12" s="473">
        <f t="shared" si="0"/>
        <v>0</v>
      </c>
      <c r="N12" s="473">
        <f t="shared" si="0"/>
        <v>0</v>
      </c>
      <c r="O12" s="473">
        <f t="shared" si="0"/>
        <v>0</v>
      </c>
      <c r="P12" s="473">
        <f t="shared" si="0"/>
        <v>0</v>
      </c>
      <c r="Q12" s="473">
        <f t="shared" si="0"/>
        <v>0</v>
      </c>
      <c r="R12" s="473">
        <f t="shared" si="0"/>
        <v>0</v>
      </c>
      <c r="S12" s="470">
        <f>SUM(C12:R12)</f>
        <v>0</v>
      </c>
    </row>
    <row r="13" spans="1:19" x14ac:dyDescent="0.3">
      <c r="B13" s="458"/>
      <c r="C13" s="462"/>
      <c r="D13" s="461"/>
      <c r="E13" s="461"/>
      <c r="F13" s="458"/>
      <c r="H13" s="463"/>
      <c r="K13" s="460"/>
      <c r="L13" s="460"/>
      <c r="M13" s="460"/>
      <c r="N13" s="460"/>
      <c r="O13" s="460"/>
      <c r="P13" s="460"/>
      <c r="Q13" s="460"/>
      <c r="R13" s="460"/>
    </row>
    <row r="14" spans="1:19" x14ac:dyDescent="0.3">
      <c r="B14" s="531" t="s">
        <v>513</v>
      </c>
      <c r="C14" s="532"/>
      <c r="D14" s="532"/>
      <c r="E14" s="532"/>
      <c r="F14" s="532"/>
      <c r="G14" s="532"/>
      <c r="H14" s="532"/>
      <c r="I14" s="532"/>
      <c r="J14" s="532"/>
      <c r="K14" s="532"/>
      <c r="L14" s="532"/>
      <c r="M14" s="532"/>
      <c r="N14" s="532"/>
      <c r="O14" s="532"/>
      <c r="P14" s="532"/>
      <c r="Q14" s="532"/>
      <c r="R14" s="532"/>
      <c r="S14" s="532"/>
    </row>
    <row r="15" spans="1:19" ht="13.5" customHeight="1" x14ac:dyDescent="0.3">
      <c r="A15" s="533" t="s">
        <v>514</v>
      </c>
      <c r="B15" s="467">
        <v>2015</v>
      </c>
      <c r="C15" s="471"/>
      <c r="D15" s="471"/>
      <c r="E15" s="471"/>
      <c r="F15" s="471"/>
      <c r="G15" s="471"/>
      <c r="H15" s="471"/>
      <c r="I15" s="471"/>
      <c r="J15" s="471"/>
      <c r="K15" s="471"/>
      <c r="L15" s="471"/>
      <c r="M15" s="471"/>
      <c r="N15" s="471"/>
      <c r="O15" s="471"/>
      <c r="P15" s="471"/>
      <c r="Q15" s="471"/>
      <c r="R15" s="471"/>
      <c r="S15" s="474">
        <f>SUM(C15:R15)</f>
        <v>0</v>
      </c>
    </row>
    <row r="16" spans="1:19" x14ac:dyDescent="0.3">
      <c r="A16" s="534"/>
      <c r="B16" s="467">
        <v>2016</v>
      </c>
      <c r="C16" s="471"/>
      <c r="D16" s="471"/>
      <c r="E16" s="471"/>
      <c r="F16" s="471"/>
      <c r="G16" s="471"/>
      <c r="H16" s="471"/>
      <c r="I16" s="471"/>
      <c r="J16" s="471"/>
      <c r="K16" s="471"/>
      <c r="L16" s="471"/>
      <c r="M16" s="471"/>
      <c r="N16" s="471"/>
      <c r="O16" s="471"/>
      <c r="P16" s="471"/>
      <c r="Q16" s="471"/>
      <c r="R16" s="471"/>
      <c r="S16" s="474">
        <f t="shared" ref="S16:S30" si="1">SUM(C16:R16)</f>
        <v>0</v>
      </c>
    </row>
    <row r="17" spans="1:19" x14ac:dyDescent="0.3">
      <c r="A17" s="534"/>
      <c r="B17" s="467">
        <v>2017</v>
      </c>
      <c r="C17" s="469"/>
      <c r="D17" s="471"/>
      <c r="E17" s="471"/>
      <c r="F17" s="471"/>
      <c r="G17" s="471"/>
      <c r="H17" s="471"/>
      <c r="I17" s="471"/>
      <c r="J17" s="471"/>
      <c r="K17" s="471"/>
      <c r="L17" s="471"/>
      <c r="M17" s="471"/>
      <c r="N17" s="471"/>
      <c r="O17" s="471"/>
      <c r="P17" s="471"/>
      <c r="Q17" s="471"/>
      <c r="R17" s="471"/>
      <c r="S17" s="474">
        <f t="shared" si="1"/>
        <v>0</v>
      </c>
    </row>
    <row r="18" spans="1:19" x14ac:dyDescent="0.3">
      <c r="A18" s="534"/>
      <c r="B18" s="467">
        <v>2018</v>
      </c>
      <c r="C18" s="469"/>
      <c r="D18" s="469"/>
      <c r="E18" s="471"/>
      <c r="F18" s="471"/>
      <c r="G18" s="471"/>
      <c r="H18" s="471"/>
      <c r="I18" s="471"/>
      <c r="J18" s="471"/>
      <c r="K18" s="471"/>
      <c r="L18" s="471"/>
      <c r="M18" s="471"/>
      <c r="N18" s="471"/>
      <c r="O18" s="471"/>
      <c r="P18" s="471"/>
      <c r="Q18" s="471"/>
      <c r="R18" s="471"/>
      <c r="S18" s="474">
        <f t="shared" si="1"/>
        <v>0</v>
      </c>
    </row>
    <row r="19" spans="1:19" x14ac:dyDescent="0.3">
      <c r="A19" s="534"/>
      <c r="B19" s="467">
        <v>2019</v>
      </c>
      <c r="C19" s="469"/>
      <c r="D19" s="469"/>
      <c r="E19" s="469"/>
      <c r="F19" s="471"/>
      <c r="G19" s="471"/>
      <c r="H19" s="471"/>
      <c r="I19" s="471"/>
      <c r="J19" s="471"/>
      <c r="K19" s="471"/>
      <c r="L19" s="471"/>
      <c r="M19" s="471"/>
      <c r="N19" s="471"/>
      <c r="O19" s="471"/>
      <c r="P19" s="471"/>
      <c r="Q19" s="471"/>
      <c r="R19" s="471"/>
      <c r="S19" s="474">
        <f t="shared" si="1"/>
        <v>0</v>
      </c>
    </row>
    <row r="20" spans="1:19" x14ac:dyDescent="0.3">
      <c r="A20" s="534"/>
      <c r="B20" s="467">
        <v>2020</v>
      </c>
      <c r="C20" s="469"/>
      <c r="D20" s="469"/>
      <c r="E20" s="469"/>
      <c r="F20" s="469"/>
      <c r="G20" s="471"/>
      <c r="H20" s="471"/>
      <c r="I20" s="471"/>
      <c r="J20" s="471"/>
      <c r="K20" s="471"/>
      <c r="L20" s="471"/>
      <c r="M20" s="471"/>
      <c r="N20" s="471"/>
      <c r="O20" s="471"/>
      <c r="P20" s="471"/>
      <c r="Q20" s="471"/>
      <c r="R20" s="471"/>
      <c r="S20" s="474">
        <f t="shared" si="1"/>
        <v>0</v>
      </c>
    </row>
    <row r="21" spans="1:19" x14ac:dyDescent="0.3">
      <c r="A21" s="534"/>
      <c r="B21" s="467">
        <v>2021</v>
      </c>
      <c r="C21" s="469"/>
      <c r="D21" s="469"/>
      <c r="E21" s="469"/>
      <c r="F21" s="469"/>
      <c r="G21" s="469"/>
      <c r="H21" s="471"/>
      <c r="I21" s="471"/>
      <c r="J21" s="471"/>
      <c r="K21" s="471"/>
      <c r="L21" s="471"/>
      <c r="M21" s="471"/>
      <c r="N21" s="471"/>
      <c r="O21" s="471"/>
      <c r="P21" s="471"/>
      <c r="Q21" s="471"/>
      <c r="R21" s="471"/>
      <c r="S21" s="474">
        <f t="shared" si="1"/>
        <v>0</v>
      </c>
    </row>
    <row r="22" spans="1:19" x14ac:dyDescent="0.3">
      <c r="A22" s="534"/>
      <c r="B22" s="467">
        <v>2022</v>
      </c>
      <c r="C22" s="469"/>
      <c r="D22" s="469"/>
      <c r="E22" s="469"/>
      <c r="F22" s="469"/>
      <c r="G22" s="469"/>
      <c r="H22" s="469"/>
      <c r="I22" s="471"/>
      <c r="J22" s="471"/>
      <c r="K22" s="471"/>
      <c r="L22" s="471"/>
      <c r="M22" s="471"/>
      <c r="N22" s="471"/>
      <c r="O22" s="471"/>
      <c r="P22" s="471"/>
      <c r="Q22" s="471"/>
      <c r="R22" s="471"/>
      <c r="S22" s="474">
        <f t="shared" si="1"/>
        <v>0</v>
      </c>
    </row>
    <row r="23" spans="1:19" x14ac:dyDescent="0.3">
      <c r="A23" s="534"/>
      <c r="B23" s="467">
        <v>2023</v>
      </c>
      <c r="C23" s="469"/>
      <c r="D23" s="469"/>
      <c r="E23" s="469"/>
      <c r="F23" s="469"/>
      <c r="G23" s="469"/>
      <c r="H23" s="469"/>
      <c r="I23" s="469"/>
      <c r="J23" s="471"/>
      <c r="K23" s="471"/>
      <c r="L23" s="471"/>
      <c r="M23" s="471"/>
      <c r="N23" s="471"/>
      <c r="O23" s="471"/>
      <c r="P23" s="471"/>
      <c r="Q23" s="471"/>
      <c r="R23" s="471"/>
      <c r="S23" s="474">
        <f t="shared" si="1"/>
        <v>0</v>
      </c>
    </row>
    <row r="24" spans="1:19" x14ac:dyDescent="0.3">
      <c r="A24" s="534"/>
      <c r="B24" s="467">
        <v>2024</v>
      </c>
      <c r="C24" s="469"/>
      <c r="D24" s="469"/>
      <c r="E24" s="469"/>
      <c r="F24" s="469"/>
      <c r="G24" s="469"/>
      <c r="H24" s="469"/>
      <c r="I24" s="469"/>
      <c r="J24" s="469"/>
      <c r="K24" s="471"/>
      <c r="L24" s="471"/>
      <c r="M24" s="471"/>
      <c r="N24" s="471"/>
      <c r="O24" s="471"/>
      <c r="P24" s="471"/>
      <c r="Q24" s="471"/>
      <c r="R24" s="471"/>
      <c r="S24" s="474">
        <f t="shared" si="1"/>
        <v>0</v>
      </c>
    </row>
    <row r="25" spans="1:19" x14ac:dyDescent="0.3">
      <c r="A25" s="534"/>
      <c r="B25" s="467">
        <v>2025</v>
      </c>
      <c r="C25" s="469"/>
      <c r="D25" s="469"/>
      <c r="E25" s="469"/>
      <c r="F25" s="469"/>
      <c r="G25" s="469"/>
      <c r="H25" s="469"/>
      <c r="I25" s="469"/>
      <c r="J25" s="469"/>
      <c r="K25" s="469"/>
      <c r="L25" s="471"/>
      <c r="M25" s="471"/>
      <c r="N25" s="471"/>
      <c r="O25" s="471"/>
      <c r="P25" s="471"/>
      <c r="Q25" s="471"/>
      <c r="R25" s="471"/>
      <c r="S25" s="474">
        <f t="shared" si="1"/>
        <v>0</v>
      </c>
    </row>
    <row r="26" spans="1:19" x14ac:dyDescent="0.3">
      <c r="A26" s="534"/>
      <c r="B26" s="467">
        <v>2026</v>
      </c>
      <c r="C26" s="469"/>
      <c r="D26" s="469"/>
      <c r="E26" s="469"/>
      <c r="F26" s="469"/>
      <c r="G26" s="469"/>
      <c r="H26" s="469"/>
      <c r="I26" s="469"/>
      <c r="J26" s="469"/>
      <c r="K26" s="469"/>
      <c r="L26" s="469"/>
      <c r="M26" s="471"/>
      <c r="N26" s="471"/>
      <c r="O26" s="471"/>
      <c r="P26" s="471"/>
      <c r="Q26" s="471"/>
      <c r="R26" s="471"/>
      <c r="S26" s="474">
        <f t="shared" si="1"/>
        <v>0</v>
      </c>
    </row>
    <row r="27" spans="1:19" x14ac:dyDescent="0.3">
      <c r="A27" s="534"/>
      <c r="B27" s="467">
        <v>2027</v>
      </c>
      <c r="C27" s="469"/>
      <c r="D27" s="469"/>
      <c r="E27" s="469"/>
      <c r="F27" s="469"/>
      <c r="G27" s="469"/>
      <c r="H27" s="469"/>
      <c r="I27" s="469"/>
      <c r="J27" s="469"/>
      <c r="K27" s="469"/>
      <c r="L27" s="469"/>
      <c r="M27" s="469"/>
      <c r="N27" s="471"/>
      <c r="O27" s="471"/>
      <c r="P27" s="471"/>
      <c r="Q27" s="471"/>
      <c r="R27" s="471"/>
      <c r="S27" s="474">
        <f t="shared" si="1"/>
        <v>0</v>
      </c>
    </row>
    <row r="28" spans="1:19" x14ac:dyDescent="0.3">
      <c r="A28" s="534"/>
      <c r="B28" s="467">
        <v>2028</v>
      </c>
      <c r="C28" s="469"/>
      <c r="D28" s="469"/>
      <c r="E28" s="469"/>
      <c r="F28" s="469"/>
      <c r="G28" s="469"/>
      <c r="H28" s="469"/>
      <c r="I28" s="469"/>
      <c r="J28" s="469"/>
      <c r="K28" s="469"/>
      <c r="L28" s="469"/>
      <c r="M28" s="469"/>
      <c r="N28" s="469"/>
      <c r="O28" s="471"/>
      <c r="P28" s="471"/>
      <c r="Q28" s="471"/>
      <c r="R28" s="471"/>
      <c r="S28" s="474">
        <f t="shared" si="1"/>
        <v>0</v>
      </c>
    </row>
    <row r="29" spans="1:19" x14ac:dyDescent="0.3">
      <c r="A29" s="534"/>
      <c r="B29" s="467">
        <v>2029</v>
      </c>
      <c r="C29" s="469"/>
      <c r="D29" s="469"/>
      <c r="E29" s="469"/>
      <c r="F29" s="469"/>
      <c r="G29" s="469"/>
      <c r="H29" s="469"/>
      <c r="I29" s="469"/>
      <c r="J29" s="469"/>
      <c r="K29" s="469"/>
      <c r="L29" s="469"/>
      <c r="M29" s="469"/>
      <c r="N29" s="469"/>
      <c r="O29" s="469"/>
      <c r="P29" s="471"/>
      <c r="Q29" s="471"/>
      <c r="R29" s="471"/>
      <c r="S29" s="474">
        <f>SUM(C29:R29)</f>
        <v>0</v>
      </c>
    </row>
    <row r="30" spans="1:19" x14ac:dyDescent="0.3">
      <c r="A30" s="534"/>
      <c r="B30" s="467">
        <v>2030</v>
      </c>
      <c r="C30" s="469"/>
      <c r="D30" s="469"/>
      <c r="E30" s="469"/>
      <c r="F30" s="469"/>
      <c r="G30" s="469"/>
      <c r="H30" s="469"/>
      <c r="I30" s="469"/>
      <c r="J30" s="469"/>
      <c r="K30" s="469"/>
      <c r="L30" s="469"/>
      <c r="M30" s="469"/>
      <c r="N30" s="469"/>
      <c r="O30" s="469"/>
      <c r="P30" s="469"/>
      <c r="Q30" s="471"/>
      <c r="R30" s="471"/>
      <c r="S30" s="474">
        <f t="shared" si="1"/>
        <v>0</v>
      </c>
    </row>
    <row r="31" spans="1:19" ht="15" x14ac:dyDescent="0.3">
      <c r="B31" s="475" t="s">
        <v>515</v>
      </c>
      <c r="C31" s="476">
        <f>C10+SUM(C16:C30)</f>
        <v>0</v>
      </c>
      <c r="D31" s="476">
        <f t="shared" ref="D31:R31" si="2">D10+SUM(D16:D30)</f>
        <v>0</v>
      </c>
      <c r="E31" s="476">
        <f t="shared" si="2"/>
        <v>0</v>
      </c>
      <c r="F31" s="476">
        <f t="shared" si="2"/>
        <v>0</v>
      </c>
      <c r="G31" s="476">
        <f t="shared" si="2"/>
        <v>0</v>
      </c>
      <c r="H31" s="476">
        <f t="shared" si="2"/>
        <v>0</v>
      </c>
      <c r="I31" s="476">
        <f t="shared" si="2"/>
        <v>0</v>
      </c>
      <c r="J31" s="476">
        <f t="shared" si="2"/>
        <v>0</v>
      </c>
      <c r="K31" s="476">
        <f t="shared" si="2"/>
        <v>0</v>
      </c>
      <c r="L31" s="476">
        <f t="shared" si="2"/>
        <v>0</v>
      </c>
      <c r="M31" s="476">
        <f t="shared" si="2"/>
        <v>0</v>
      </c>
      <c r="N31" s="476">
        <f t="shared" si="2"/>
        <v>0</v>
      </c>
      <c r="O31" s="476">
        <f t="shared" si="2"/>
        <v>0</v>
      </c>
      <c r="P31" s="476">
        <f t="shared" si="2"/>
        <v>0</v>
      </c>
      <c r="Q31" s="476">
        <f t="shared" si="2"/>
        <v>0</v>
      </c>
      <c r="R31" s="476">
        <f t="shared" si="2"/>
        <v>0</v>
      </c>
      <c r="S31" s="476">
        <f>S10+SUM(S16:S30)</f>
        <v>0</v>
      </c>
    </row>
    <row r="33" spans="1:19" x14ac:dyDescent="0.3">
      <c r="B33" s="477" t="s">
        <v>516</v>
      </c>
      <c r="C33" s="477"/>
      <c r="D33" s="477"/>
      <c r="E33" s="477"/>
      <c r="F33" s="477"/>
      <c r="G33" s="477"/>
      <c r="H33" s="477"/>
      <c r="I33" s="477"/>
      <c r="J33" s="477"/>
      <c r="K33" s="478"/>
      <c r="L33" s="478"/>
      <c r="M33" s="478"/>
      <c r="N33" s="479"/>
      <c r="O33" s="479"/>
      <c r="P33" s="479"/>
      <c r="Q33" s="479"/>
      <c r="R33" s="479"/>
    </row>
    <row r="34" spans="1:19" x14ac:dyDescent="0.3">
      <c r="B34" s="480" t="s">
        <v>517</v>
      </c>
      <c r="C34" s="480"/>
      <c r="D34" s="480"/>
      <c r="E34" s="480"/>
      <c r="F34" s="480"/>
      <c r="G34" s="469"/>
      <c r="H34" s="469"/>
      <c r="I34" s="469"/>
      <c r="J34" s="469"/>
      <c r="K34" s="469"/>
      <c r="L34" s="469"/>
      <c r="M34" s="469"/>
      <c r="N34" s="469"/>
      <c r="O34" s="469"/>
      <c r="P34" s="469"/>
      <c r="Q34" s="471"/>
      <c r="R34" s="471"/>
    </row>
    <row r="36" spans="1:19" x14ac:dyDescent="0.3">
      <c r="B36" s="481" t="s">
        <v>518</v>
      </c>
      <c r="C36" s="481"/>
      <c r="D36" s="481"/>
      <c r="E36" s="481"/>
      <c r="F36" s="481"/>
      <c r="G36" s="481"/>
      <c r="H36" s="481"/>
      <c r="I36" s="481"/>
      <c r="J36" s="481"/>
      <c r="K36" s="482"/>
      <c r="L36" s="482"/>
      <c r="M36" s="482"/>
      <c r="N36" s="482"/>
      <c r="O36" s="482"/>
      <c r="P36" s="482"/>
      <c r="Q36" s="482"/>
      <c r="R36" s="482"/>
    </row>
    <row r="38" spans="1:19" x14ac:dyDescent="0.3">
      <c r="A38" s="535" t="s">
        <v>514</v>
      </c>
      <c r="B38" s="467">
        <v>2024</v>
      </c>
      <c r="G38" s="469"/>
      <c r="H38" s="469"/>
      <c r="I38" s="469"/>
      <c r="J38" s="469"/>
      <c r="K38" s="471"/>
      <c r="L38" s="471"/>
      <c r="M38" s="471"/>
      <c r="N38" s="471"/>
      <c r="O38" s="471"/>
      <c r="P38" s="471"/>
      <c r="Q38" s="471"/>
      <c r="R38" s="471"/>
      <c r="S38" s="483"/>
    </row>
    <row r="39" spans="1:19" x14ac:dyDescent="0.3">
      <c r="A39" s="536"/>
      <c r="B39" s="467">
        <f>+B38+1</f>
        <v>2025</v>
      </c>
      <c r="G39" s="469"/>
      <c r="H39" s="469"/>
      <c r="I39" s="469"/>
      <c r="J39" s="469"/>
      <c r="K39" s="469"/>
      <c r="L39" s="471"/>
      <c r="M39" s="471"/>
      <c r="N39" s="471"/>
      <c r="O39" s="471"/>
      <c r="P39" s="471"/>
      <c r="Q39" s="471"/>
      <c r="R39" s="471"/>
      <c r="S39" s="483"/>
    </row>
    <row r="40" spans="1:19" x14ac:dyDescent="0.3">
      <c r="A40" s="536"/>
      <c r="B40" s="467">
        <f t="shared" ref="B40:B42" si="3">+B39+1</f>
        <v>2026</v>
      </c>
      <c r="G40" s="469"/>
      <c r="H40" s="469"/>
      <c r="I40" s="469"/>
      <c r="J40" s="469"/>
      <c r="K40" s="469"/>
      <c r="L40" s="469"/>
      <c r="M40" s="471"/>
      <c r="N40" s="471"/>
      <c r="O40" s="471"/>
      <c r="P40" s="471"/>
      <c r="Q40" s="471"/>
      <c r="R40" s="471"/>
      <c r="S40" s="483"/>
    </row>
    <row r="41" spans="1:19" x14ac:dyDescent="0.3">
      <c r="A41" s="536"/>
      <c r="B41" s="467">
        <f t="shared" si="3"/>
        <v>2027</v>
      </c>
      <c r="G41" s="469"/>
      <c r="H41" s="469"/>
      <c r="I41" s="469"/>
      <c r="J41" s="469"/>
      <c r="K41" s="469"/>
      <c r="L41" s="469"/>
      <c r="M41" s="469"/>
      <c r="N41" s="471"/>
      <c r="O41" s="471"/>
      <c r="P41" s="471"/>
      <c r="Q41" s="471"/>
      <c r="R41" s="471"/>
      <c r="S41" s="483"/>
    </row>
    <row r="42" spans="1:19" x14ac:dyDescent="0.3">
      <c r="A42" s="536"/>
      <c r="B42" s="467">
        <f t="shared" si="3"/>
        <v>2028</v>
      </c>
      <c r="G42" s="469"/>
      <c r="H42" s="469"/>
      <c r="I42" s="469"/>
      <c r="J42" s="469"/>
      <c r="K42" s="469"/>
      <c r="L42" s="469"/>
      <c r="M42" s="469"/>
      <c r="N42" s="469"/>
      <c r="O42" s="471"/>
      <c r="P42" s="471"/>
      <c r="Q42" s="471"/>
      <c r="R42" s="471"/>
      <c r="S42" s="483"/>
    </row>
    <row r="43" spans="1:19" x14ac:dyDescent="0.3">
      <c r="B43" s="484" t="s">
        <v>519</v>
      </c>
      <c r="G43" s="474">
        <f t="shared" ref="G43:P43" si="4">G34-SUM(G38:G42)</f>
        <v>0</v>
      </c>
      <c r="H43" s="474">
        <f t="shared" si="4"/>
        <v>0</v>
      </c>
      <c r="I43" s="474">
        <f t="shared" si="4"/>
        <v>0</v>
      </c>
      <c r="J43" s="474">
        <f t="shared" si="4"/>
        <v>0</v>
      </c>
      <c r="K43" s="474">
        <f t="shared" si="4"/>
        <v>0</v>
      </c>
      <c r="L43" s="474">
        <f t="shared" si="4"/>
        <v>0</v>
      </c>
      <c r="M43" s="474">
        <f t="shared" si="4"/>
        <v>0</v>
      </c>
      <c r="N43" s="474">
        <f t="shared" si="4"/>
        <v>0</v>
      </c>
      <c r="O43" s="474">
        <f t="shared" si="4"/>
        <v>0</v>
      </c>
      <c r="P43" s="474">
        <f t="shared" si="4"/>
        <v>0</v>
      </c>
      <c r="Q43" s="474"/>
      <c r="R43" s="474"/>
    </row>
    <row r="44" spans="1:19" x14ac:dyDescent="0.3">
      <c r="N44" s="483"/>
      <c r="O44" s="483"/>
      <c r="P44" s="483"/>
      <c r="Q44" s="483"/>
      <c r="R44" s="483"/>
    </row>
    <row r="45" spans="1:19" x14ac:dyDescent="0.3">
      <c r="N45" s="468">
        <v>2024</v>
      </c>
      <c r="O45" s="468">
        <v>2025</v>
      </c>
      <c r="P45" s="468">
        <v>2026</v>
      </c>
      <c r="Q45" s="468">
        <v>2027</v>
      </c>
      <c r="R45" s="468">
        <v>2028</v>
      </c>
    </row>
    <row r="46" spans="1:19" ht="12" customHeight="1" x14ac:dyDescent="0.3">
      <c r="B46" s="537" t="s">
        <v>520</v>
      </c>
      <c r="C46" s="537"/>
      <c r="D46" s="537"/>
      <c r="E46" s="537"/>
      <c r="F46" s="537"/>
      <c r="G46" s="537"/>
      <c r="H46" s="537"/>
      <c r="I46" s="537"/>
      <c r="J46" s="537"/>
      <c r="K46" s="537"/>
      <c r="L46" s="537"/>
      <c r="M46" s="537"/>
      <c r="N46" s="486">
        <f>+S24</f>
        <v>0</v>
      </c>
      <c r="O46" s="486">
        <f>+S25</f>
        <v>0</v>
      </c>
      <c r="P46" s="486">
        <f>+S26</f>
        <v>0</v>
      </c>
      <c r="Q46" s="486">
        <f>+S27</f>
        <v>0</v>
      </c>
      <c r="R46" s="486">
        <f>+S28</f>
        <v>0</v>
      </c>
      <c r="S46" s="487"/>
    </row>
    <row r="47" spans="1:19" ht="12" customHeight="1" x14ac:dyDescent="0.3">
      <c r="B47" s="537" t="s">
        <v>521</v>
      </c>
      <c r="C47" s="537"/>
      <c r="D47" s="537"/>
      <c r="E47" s="537"/>
      <c r="F47" s="537"/>
      <c r="G47" s="537"/>
      <c r="H47" s="537"/>
      <c r="I47" s="537"/>
      <c r="J47" s="537"/>
      <c r="K47" s="537"/>
      <c r="L47" s="537"/>
      <c r="M47" s="537"/>
      <c r="N47" s="486">
        <f>SUM(G38:J38)</f>
        <v>0</v>
      </c>
      <c r="O47" s="486">
        <f>+SUM(G39:K39)</f>
        <v>0</v>
      </c>
      <c r="P47" s="486">
        <f>+SUM(G40:L40)</f>
        <v>0</v>
      </c>
      <c r="Q47" s="486">
        <f>+SUM(G41:M41)</f>
        <v>0</v>
      </c>
      <c r="R47" s="486">
        <f>+SUM(G42:N42)</f>
        <v>0</v>
      </c>
    </row>
    <row r="48" spans="1:19" ht="12" customHeight="1" x14ac:dyDescent="0.3">
      <c r="B48" s="528" t="s">
        <v>522</v>
      </c>
      <c r="C48" s="528"/>
      <c r="D48" s="528"/>
      <c r="E48" s="528"/>
      <c r="F48" s="528"/>
      <c r="G48" s="528"/>
      <c r="H48" s="528"/>
      <c r="I48" s="528"/>
      <c r="J48" s="528"/>
      <c r="K48" s="528"/>
      <c r="L48" s="528"/>
      <c r="M48" s="528"/>
      <c r="N48" s="479">
        <f>N47+N46</f>
        <v>0</v>
      </c>
      <c r="O48" s="479">
        <f t="shared" ref="O48:P48" si="5">O47+O46</f>
        <v>0</v>
      </c>
      <c r="P48" s="479">
        <f t="shared" si="5"/>
        <v>0</v>
      </c>
      <c r="Q48" s="479">
        <f>Q47+Q46</f>
        <v>0</v>
      </c>
      <c r="R48" s="479">
        <f>R47+R46</f>
        <v>0</v>
      </c>
    </row>
    <row r="50" spans="2:18" x14ac:dyDescent="0.3">
      <c r="B50" s="460" t="s">
        <v>523</v>
      </c>
      <c r="N50" s="488">
        <f>'TAB1'!$B$33</f>
        <v>0</v>
      </c>
      <c r="O50" s="488">
        <f>'TAB1'!$B$66</f>
        <v>0</v>
      </c>
      <c r="P50" s="488">
        <f>'TAB1'!$B$99</f>
        <v>0</v>
      </c>
      <c r="Q50" s="488">
        <f>'TAB1'!$B$132</f>
        <v>0</v>
      </c>
      <c r="R50" s="488">
        <f>'TAB1'!$B$165</f>
        <v>0</v>
      </c>
    </row>
    <row r="51" spans="2:18" ht="15" x14ac:dyDescent="0.3">
      <c r="B51" s="489" t="s">
        <v>524</v>
      </c>
      <c r="N51" s="490">
        <f>IFERROR(N47/N50,0)</f>
        <v>0</v>
      </c>
      <c r="O51" s="490">
        <f t="shared" ref="O51:R51" si="6">IFERROR(O47/O50,0)</f>
        <v>0</v>
      </c>
      <c r="P51" s="490">
        <f t="shared" si="6"/>
        <v>0</v>
      </c>
      <c r="Q51" s="490">
        <f t="shared" si="6"/>
        <v>0</v>
      </c>
      <c r="R51" s="490">
        <f t="shared" si="6"/>
        <v>0</v>
      </c>
    </row>
  </sheetData>
  <mergeCells count="7">
    <mergeCell ref="B48:M48"/>
    <mergeCell ref="B8:S8"/>
    <mergeCell ref="B14:S14"/>
    <mergeCell ref="A15:A30"/>
    <mergeCell ref="A38:A42"/>
    <mergeCell ref="B46:M46"/>
    <mergeCell ref="B47:M47"/>
  </mergeCells>
  <conditionalFormatting sqref="C10:L10 O10:R10">
    <cfRule type="containsText" dxfId="852" priority="110" operator="containsText" text="ntitulé">
      <formula>NOT(ISERROR(SEARCH("ntitulé",C10)))</formula>
    </cfRule>
    <cfRule type="containsBlanks" dxfId="851" priority="111">
      <formula>LEN(TRIM(C10))=0</formula>
    </cfRule>
  </conditionalFormatting>
  <conditionalFormatting sqref="C10:L10 O10:R10">
    <cfRule type="containsText" dxfId="850" priority="109" operator="containsText" text="libre">
      <formula>NOT(ISERROR(SEARCH("libre",C10)))</formula>
    </cfRule>
  </conditionalFormatting>
  <conditionalFormatting sqref="M10">
    <cfRule type="containsText" dxfId="849" priority="107" operator="containsText" text="ntitulé">
      <formula>NOT(ISERROR(SEARCH("ntitulé",M10)))</formula>
    </cfRule>
    <cfRule type="containsBlanks" dxfId="848" priority="108">
      <formula>LEN(TRIM(M10))=0</formula>
    </cfRule>
  </conditionalFormatting>
  <conditionalFormatting sqref="M10">
    <cfRule type="containsText" dxfId="847" priority="106" operator="containsText" text="libre">
      <formula>NOT(ISERROR(SEARCH("libre",M10)))</formula>
    </cfRule>
  </conditionalFormatting>
  <conditionalFormatting sqref="N10">
    <cfRule type="containsText" dxfId="846" priority="104" operator="containsText" text="ntitulé">
      <formula>NOT(ISERROR(SEARCH("ntitulé",N10)))</formula>
    </cfRule>
    <cfRule type="containsBlanks" dxfId="845" priority="105">
      <formula>LEN(TRIM(N10))=0</formula>
    </cfRule>
  </conditionalFormatting>
  <conditionalFormatting sqref="N10">
    <cfRule type="containsText" dxfId="844" priority="103" operator="containsText" text="libre">
      <formula>NOT(ISERROR(SEARCH("libre",N10)))</formula>
    </cfRule>
  </conditionalFormatting>
  <conditionalFormatting sqref="C12:R12">
    <cfRule type="containsText" dxfId="843" priority="101" operator="containsText" text="ntitulé">
      <formula>NOT(ISERROR(SEARCH("ntitulé",C12)))</formula>
    </cfRule>
    <cfRule type="containsBlanks" dxfId="842" priority="102">
      <formula>LEN(TRIM(C12))=0</formula>
    </cfRule>
  </conditionalFormatting>
  <conditionalFormatting sqref="C12:R12">
    <cfRule type="containsText" dxfId="841" priority="100" operator="containsText" text="libre">
      <formula>NOT(ISERROR(SEARCH("libre",C12)))</formula>
    </cfRule>
  </conditionalFormatting>
  <conditionalFormatting sqref="L11 O11:R11">
    <cfRule type="containsText" dxfId="840" priority="98" operator="containsText" text="ntitulé">
      <formula>NOT(ISERROR(SEARCH("ntitulé",L11)))</formula>
    </cfRule>
    <cfRule type="containsBlanks" dxfId="839" priority="99">
      <formula>LEN(TRIM(L11))=0</formula>
    </cfRule>
  </conditionalFormatting>
  <conditionalFormatting sqref="L11 O11:R11">
    <cfRule type="containsText" dxfId="838" priority="97" operator="containsText" text="libre">
      <formula>NOT(ISERROR(SEARCH("libre",L11)))</formula>
    </cfRule>
  </conditionalFormatting>
  <conditionalFormatting sqref="M11">
    <cfRule type="containsText" dxfId="837" priority="95" operator="containsText" text="ntitulé">
      <formula>NOT(ISERROR(SEARCH("ntitulé",M11)))</formula>
    </cfRule>
    <cfRule type="containsBlanks" dxfId="836" priority="96">
      <formula>LEN(TRIM(M11))=0</formula>
    </cfRule>
  </conditionalFormatting>
  <conditionalFormatting sqref="M11">
    <cfRule type="containsText" dxfId="835" priority="94" operator="containsText" text="libre">
      <formula>NOT(ISERROR(SEARCH("libre",M11)))</formula>
    </cfRule>
  </conditionalFormatting>
  <conditionalFormatting sqref="N11">
    <cfRule type="containsText" dxfId="834" priority="92" operator="containsText" text="ntitulé">
      <formula>NOT(ISERROR(SEARCH("ntitulé",N11)))</formula>
    </cfRule>
    <cfRule type="containsBlanks" dxfId="833" priority="93">
      <formula>LEN(TRIM(N11))=0</formula>
    </cfRule>
  </conditionalFormatting>
  <conditionalFormatting sqref="N11">
    <cfRule type="containsText" dxfId="832" priority="91" operator="containsText" text="libre">
      <formula>NOT(ISERROR(SEARCH("libre",N11)))</formula>
    </cfRule>
  </conditionalFormatting>
  <conditionalFormatting sqref="D20:F20 D21:G21 C17:C29 D18 D19:E19 D25:K25 D24:J24 D23:I23 D26:L29 J30:M30 D22:H22">
    <cfRule type="containsText" dxfId="831" priority="89" operator="containsText" text="ntitulé">
      <formula>NOT(ISERROR(SEARCH("ntitulé",C17)))</formula>
    </cfRule>
    <cfRule type="containsBlanks" dxfId="830" priority="90">
      <formula>LEN(TRIM(C17))=0</formula>
    </cfRule>
  </conditionalFormatting>
  <conditionalFormatting sqref="D20:F20 D21:G21 C17:C29 D18 D19:E19 D25:K25 D24:J24 D23:I23 D26:L29 J30:M30 D22:H22">
    <cfRule type="containsText" dxfId="829" priority="88" operator="containsText" text="libre">
      <formula>NOT(ISERROR(SEARCH("libre",C17)))</formula>
    </cfRule>
  </conditionalFormatting>
  <conditionalFormatting sqref="M27:M29">
    <cfRule type="containsText" dxfId="828" priority="86" operator="containsText" text="ntitulé">
      <formula>NOT(ISERROR(SEARCH("ntitulé",M27)))</formula>
    </cfRule>
    <cfRule type="containsBlanks" dxfId="827" priority="87">
      <formula>LEN(TRIM(M27))=0</formula>
    </cfRule>
  </conditionalFormatting>
  <conditionalFormatting sqref="M27:M29">
    <cfRule type="containsText" dxfId="826" priority="85" operator="containsText" text="libre">
      <formula>NOT(ISERROR(SEARCH("libre",M27)))</formula>
    </cfRule>
  </conditionalFormatting>
  <conditionalFormatting sqref="N30">
    <cfRule type="containsText" dxfId="825" priority="83" operator="containsText" text="ntitulé">
      <formula>NOT(ISERROR(SEARCH("ntitulé",N30)))</formula>
    </cfRule>
    <cfRule type="containsBlanks" dxfId="824" priority="84">
      <formula>LEN(TRIM(N30))=0</formula>
    </cfRule>
  </conditionalFormatting>
  <conditionalFormatting sqref="N30">
    <cfRule type="containsText" dxfId="823" priority="82" operator="containsText" text="libre">
      <formula>NOT(ISERROR(SEARCH("libre",N30)))</formula>
    </cfRule>
  </conditionalFormatting>
  <conditionalFormatting sqref="N28:N29">
    <cfRule type="containsText" dxfId="822" priority="80" operator="containsText" text="ntitulé">
      <formula>NOT(ISERROR(SEARCH("ntitulé",N28)))</formula>
    </cfRule>
    <cfRule type="containsBlanks" dxfId="821" priority="81">
      <formula>LEN(TRIM(N28))=0</formula>
    </cfRule>
  </conditionalFormatting>
  <conditionalFormatting sqref="N28:N29">
    <cfRule type="containsText" dxfId="820" priority="79" operator="containsText" text="libre">
      <formula>NOT(ISERROR(SEARCH("libre",N28)))</formula>
    </cfRule>
  </conditionalFormatting>
  <conditionalFormatting sqref="C30:I30">
    <cfRule type="containsText" dxfId="819" priority="77" operator="containsText" text="ntitulé">
      <formula>NOT(ISERROR(SEARCH("ntitulé",C30)))</formula>
    </cfRule>
    <cfRule type="containsBlanks" dxfId="818" priority="78">
      <formula>LEN(TRIM(C30))=0</formula>
    </cfRule>
  </conditionalFormatting>
  <conditionalFormatting sqref="C30:I30">
    <cfRule type="containsText" dxfId="817" priority="76" operator="containsText" text="libre">
      <formula>NOT(ISERROR(SEARCH("libre",C30)))</formula>
    </cfRule>
  </conditionalFormatting>
  <conditionalFormatting sqref="O30">
    <cfRule type="containsText" dxfId="816" priority="74" operator="containsText" text="ntitulé">
      <formula>NOT(ISERROR(SEARCH("ntitulé",O30)))</formula>
    </cfRule>
    <cfRule type="containsBlanks" dxfId="815" priority="75">
      <formula>LEN(TRIM(O30))=0</formula>
    </cfRule>
  </conditionalFormatting>
  <conditionalFormatting sqref="O30">
    <cfRule type="containsText" dxfId="814" priority="73" operator="containsText" text="libre">
      <formula>NOT(ISERROR(SEARCH("libre",O30)))</formula>
    </cfRule>
  </conditionalFormatting>
  <conditionalFormatting sqref="O29">
    <cfRule type="containsText" dxfId="813" priority="71" operator="containsText" text="ntitulé">
      <formula>NOT(ISERROR(SEARCH("ntitulé",O29)))</formula>
    </cfRule>
    <cfRule type="containsBlanks" dxfId="812" priority="72">
      <formula>LEN(TRIM(O29))=0</formula>
    </cfRule>
  </conditionalFormatting>
  <conditionalFormatting sqref="O29">
    <cfRule type="containsText" dxfId="811" priority="70" operator="containsText" text="libre">
      <formula>NOT(ISERROR(SEARCH("libre",O29)))</formula>
    </cfRule>
  </conditionalFormatting>
  <conditionalFormatting sqref="P30">
    <cfRule type="containsText" dxfId="810" priority="68" operator="containsText" text="ntitulé">
      <formula>NOT(ISERROR(SEARCH("ntitulé",P30)))</formula>
    </cfRule>
    <cfRule type="containsBlanks" dxfId="809" priority="69">
      <formula>LEN(TRIM(P30))=0</formula>
    </cfRule>
  </conditionalFormatting>
  <conditionalFormatting sqref="P30">
    <cfRule type="containsText" dxfId="808" priority="67" operator="containsText" text="libre">
      <formula>NOT(ISERROR(SEARCH("libre",P30)))</formula>
    </cfRule>
  </conditionalFormatting>
  <conditionalFormatting sqref="G34:P34">
    <cfRule type="containsText" dxfId="807" priority="65" operator="containsText" text="ntitulé">
      <formula>NOT(ISERROR(SEARCH("ntitulé",G34)))</formula>
    </cfRule>
    <cfRule type="containsBlanks" dxfId="806" priority="66">
      <formula>LEN(TRIM(G34))=0</formula>
    </cfRule>
  </conditionalFormatting>
  <conditionalFormatting sqref="G34:P34">
    <cfRule type="containsText" dxfId="805" priority="64" operator="containsText" text="libre">
      <formula>NOT(ISERROR(SEARCH("libre",G34)))</formula>
    </cfRule>
  </conditionalFormatting>
  <conditionalFormatting sqref="K39:K40">
    <cfRule type="containsText" dxfId="804" priority="62" operator="containsText" text="ntitulé">
      <formula>NOT(ISERROR(SEARCH("ntitulé",K39)))</formula>
    </cfRule>
    <cfRule type="containsBlanks" dxfId="803" priority="63">
      <formula>LEN(TRIM(K39))=0</formula>
    </cfRule>
  </conditionalFormatting>
  <conditionalFormatting sqref="K39:K40">
    <cfRule type="containsText" dxfId="802" priority="61" operator="containsText" text="libre">
      <formula>NOT(ISERROR(SEARCH("libre",K39)))</formula>
    </cfRule>
  </conditionalFormatting>
  <conditionalFormatting sqref="K41">
    <cfRule type="containsText" dxfId="801" priority="59" operator="containsText" text="ntitulé">
      <formula>NOT(ISERROR(SEARCH("ntitulé",K41)))</formula>
    </cfRule>
    <cfRule type="containsBlanks" dxfId="800" priority="60">
      <formula>LEN(TRIM(K41))=0</formula>
    </cfRule>
  </conditionalFormatting>
  <conditionalFormatting sqref="K41">
    <cfRule type="containsText" dxfId="799" priority="58" operator="containsText" text="libre">
      <formula>NOT(ISERROR(SEARCH("libre",K41)))</formula>
    </cfRule>
  </conditionalFormatting>
  <conditionalFormatting sqref="K42">
    <cfRule type="containsText" dxfId="798" priority="56" operator="containsText" text="ntitulé">
      <formula>NOT(ISERROR(SEARCH("ntitulé",K42)))</formula>
    </cfRule>
    <cfRule type="containsBlanks" dxfId="797" priority="57">
      <formula>LEN(TRIM(K42))=0</formula>
    </cfRule>
  </conditionalFormatting>
  <conditionalFormatting sqref="K42">
    <cfRule type="containsText" dxfId="796" priority="55" operator="containsText" text="libre">
      <formula>NOT(ISERROR(SEARCH("libre",K42)))</formula>
    </cfRule>
  </conditionalFormatting>
  <conditionalFormatting sqref="L40">
    <cfRule type="containsText" dxfId="795" priority="53" operator="containsText" text="ntitulé">
      <formula>NOT(ISERROR(SEARCH("ntitulé",L40)))</formula>
    </cfRule>
    <cfRule type="containsBlanks" dxfId="794" priority="54">
      <formula>LEN(TRIM(L40))=0</formula>
    </cfRule>
  </conditionalFormatting>
  <conditionalFormatting sqref="L40">
    <cfRule type="containsText" dxfId="793" priority="52" operator="containsText" text="libre">
      <formula>NOT(ISERROR(SEARCH("libre",L40)))</formula>
    </cfRule>
  </conditionalFormatting>
  <conditionalFormatting sqref="L41">
    <cfRule type="containsText" dxfId="792" priority="50" operator="containsText" text="ntitulé">
      <formula>NOT(ISERROR(SEARCH("ntitulé",L41)))</formula>
    </cfRule>
    <cfRule type="containsBlanks" dxfId="791" priority="51">
      <formula>LEN(TRIM(L41))=0</formula>
    </cfRule>
  </conditionalFormatting>
  <conditionalFormatting sqref="L41">
    <cfRule type="containsText" dxfId="790" priority="49" operator="containsText" text="libre">
      <formula>NOT(ISERROR(SEARCH("libre",L41)))</formula>
    </cfRule>
  </conditionalFormatting>
  <conditionalFormatting sqref="L42">
    <cfRule type="containsText" dxfId="789" priority="47" operator="containsText" text="ntitulé">
      <formula>NOT(ISERROR(SEARCH("ntitulé",L42)))</formula>
    </cfRule>
    <cfRule type="containsBlanks" dxfId="788" priority="48">
      <formula>LEN(TRIM(L42))=0</formula>
    </cfRule>
  </conditionalFormatting>
  <conditionalFormatting sqref="L42">
    <cfRule type="containsText" dxfId="787" priority="46" operator="containsText" text="libre">
      <formula>NOT(ISERROR(SEARCH("libre",L42)))</formula>
    </cfRule>
  </conditionalFormatting>
  <conditionalFormatting sqref="M41">
    <cfRule type="containsText" dxfId="786" priority="44" operator="containsText" text="ntitulé">
      <formula>NOT(ISERROR(SEARCH("ntitulé",M41)))</formula>
    </cfRule>
    <cfRule type="containsBlanks" dxfId="785" priority="45">
      <formula>LEN(TRIM(M41))=0</formula>
    </cfRule>
  </conditionalFormatting>
  <conditionalFormatting sqref="M41">
    <cfRule type="containsText" dxfId="784" priority="43" operator="containsText" text="libre">
      <formula>NOT(ISERROR(SEARCH("libre",M41)))</formula>
    </cfRule>
  </conditionalFormatting>
  <conditionalFormatting sqref="M42">
    <cfRule type="containsText" dxfId="783" priority="41" operator="containsText" text="ntitulé">
      <formula>NOT(ISERROR(SEARCH("ntitulé",M42)))</formula>
    </cfRule>
    <cfRule type="containsBlanks" dxfId="782" priority="42">
      <formula>LEN(TRIM(M42))=0</formula>
    </cfRule>
  </conditionalFormatting>
  <conditionalFormatting sqref="M42">
    <cfRule type="containsText" dxfId="781" priority="40" operator="containsText" text="libre">
      <formula>NOT(ISERROR(SEARCH("libre",M42)))</formula>
    </cfRule>
  </conditionalFormatting>
  <conditionalFormatting sqref="N42">
    <cfRule type="containsText" dxfId="780" priority="38" operator="containsText" text="ntitulé">
      <formula>NOT(ISERROR(SEARCH("ntitulé",N42)))</formula>
    </cfRule>
    <cfRule type="containsBlanks" dxfId="779" priority="39">
      <formula>LEN(TRIM(N42))=0</formula>
    </cfRule>
  </conditionalFormatting>
  <conditionalFormatting sqref="N42">
    <cfRule type="containsText" dxfId="778" priority="37" operator="containsText" text="libre">
      <formula>NOT(ISERROR(SEARCH("libre",N42)))</formula>
    </cfRule>
  </conditionalFormatting>
  <conditionalFormatting sqref="J38:J40">
    <cfRule type="containsText" dxfId="777" priority="35" operator="containsText" text="ntitulé">
      <formula>NOT(ISERROR(SEARCH("ntitulé",J38)))</formula>
    </cfRule>
    <cfRule type="containsBlanks" dxfId="776" priority="36">
      <formula>LEN(TRIM(J38))=0</formula>
    </cfRule>
  </conditionalFormatting>
  <conditionalFormatting sqref="J38:J40">
    <cfRule type="containsText" dxfId="775" priority="34" operator="containsText" text="libre">
      <formula>NOT(ISERROR(SEARCH("libre",J38)))</formula>
    </cfRule>
  </conditionalFormatting>
  <conditionalFormatting sqref="J41">
    <cfRule type="containsText" dxfId="774" priority="32" operator="containsText" text="ntitulé">
      <formula>NOT(ISERROR(SEARCH("ntitulé",J41)))</formula>
    </cfRule>
    <cfRule type="containsBlanks" dxfId="773" priority="33">
      <formula>LEN(TRIM(J41))=0</formula>
    </cfRule>
  </conditionalFormatting>
  <conditionalFormatting sqref="J41">
    <cfRule type="containsText" dxfId="772" priority="31" operator="containsText" text="libre">
      <formula>NOT(ISERROR(SEARCH("libre",J41)))</formula>
    </cfRule>
  </conditionalFormatting>
  <conditionalFormatting sqref="J42">
    <cfRule type="containsText" dxfId="771" priority="29" operator="containsText" text="ntitulé">
      <formula>NOT(ISERROR(SEARCH("ntitulé",J42)))</formula>
    </cfRule>
    <cfRule type="containsBlanks" dxfId="770" priority="30">
      <formula>LEN(TRIM(J42))=0</formula>
    </cfRule>
  </conditionalFormatting>
  <conditionalFormatting sqref="J42">
    <cfRule type="containsText" dxfId="769" priority="28" operator="containsText" text="libre">
      <formula>NOT(ISERROR(SEARCH("libre",J42)))</formula>
    </cfRule>
  </conditionalFormatting>
  <conditionalFormatting sqref="I38:I40">
    <cfRule type="containsText" dxfId="768" priority="26" operator="containsText" text="ntitulé">
      <formula>NOT(ISERROR(SEARCH("ntitulé",I38)))</formula>
    </cfRule>
    <cfRule type="containsBlanks" dxfId="767" priority="27">
      <formula>LEN(TRIM(I38))=0</formula>
    </cfRule>
  </conditionalFormatting>
  <conditionalFormatting sqref="I38:I40">
    <cfRule type="containsText" dxfId="766" priority="25" operator="containsText" text="libre">
      <formula>NOT(ISERROR(SEARCH("libre",I38)))</formula>
    </cfRule>
  </conditionalFormatting>
  <conditionalFormatting sqref="I41">
    <cfRule type="containsText" dxfId="765" priority="23" operator="containsText" text="ntitulé">
      <formula>NOT(ISERROR(SEARCH("ntitulé",I41)))</formula>
    </cfRule>
    <cfRule type="containsBlanks" dxfId="764" priority="24">
      <formula>LEN(TRIM(I41))=0</formula>
    </cfRule>
  </conditionalFormatting>
  <conditionalFormatting sqref="I41">
    <cfRule type="containsText" dxfId="763" priority="22" operator="containsText" text="libre">
      <formula>NOT(ISERROR(SEARCH("libre",I41)))</formula>
    </cfRule>
  </conditionalFormatting>
  <conditionalFormatting sqref="I42">
    <cfRule type="containsText" dxfId="762" priority="20" operator="containsText" text="ntitulé">
      <formula>NOT(ISERROR(SEARCH("ntitulé",I42)))</formula>
    </cfRule>
    <cfRule type="containsBlanks" dxfId="761" priority="21">
      <formula>LEN(TRIM(I42))=0</formula>
    </cfRule>
  </conditionalFormatting>
  <conditionalFormatting sqref="I42">
    <cfRule type="containsText" dxfId="760" priority="19" operator="containsText" text="libre">
      <formula>NOT(ISERROR(SEARCH("libre",I42)))</formula>
    </cfRule>
  </conditionalFormatting>
  <conditionalFormatting sqref="H38:H40">
    <cfRule type="containsText" dxfId="759" priority="17" operator="containsText" text="ntitulé">
      <formula>NOT(ISERROR(SEARCH("ntitulé",H38)))</formula>
    </cfRule>
    <cfRule type="containsBlanks" dxfId="758" priority="18">
      <formula>LEN(TRIM(H38))=0</formula>
    </cfRule>
  </conditionalFormatting>
  <conditionalFormatting sqref="H38:H40">
    <cfRule type="containsText" dxfId="757" priority="16" operator="containsText" text="libre">
      <formula>NOT(ISERROR(SEARCH("libre",H38)))</formula>
    </cfRule>
  </conditionalFormatting>
  <conditionalFormatting sqref="H41">
    <cfRule type="containsText" dxfId="756" priority="14" operator="containsText" text="ntitulé">
      <formula>NOT(ISERROR(SEARCH("ntitulé",H41)))</formula>
    </cfRule>
    <cfRule type="containsBlanks" dxfId="755" priority="15">
      <formula>LEN(TRIM(H41))=0</formula>
    </cfRule>
  </conditionalFormatting>
  <conditionalFormatting sqref="H41">
    <cfRule type="containsText" dxfId="754" priority="13" operator="containsText" text="libre">
      <formula>NOT(ISERROR(SEARCH("libre",H41)))</formula>
    </cfRule>
  </conditionalFormatting>
  <conditionalFormatting sqref="H42">
    <cfRule type="containsText" dxfId="753" priority="11" operator="containsText" text="ntitulé">
      <formula>NOT(ISERROR(SEARCH("ntitulé",H42)))</formula>
    </cfRule>
    <cfRule type="containsBlanks" dxfId="752" priority="12">
      <formula>LEN(TRIM(H42))=0</formula>
    </cfRule>
  </conditionalFormatting>
  <conditionalFormatting sqref="H42">
    <cfRule type="containsText" dxfId="751" priority="10" operator="containsText" text="libre">
      <formula>NOT(ISERROR(SEARCH("libre",H42)))</formula>
    </cfRule>
  </conditionalFormatting>
  <conditionalFormatting sqref="G38:G40">
    <cfRule type="containsText" dxfId="750" priority="8" operator="containsText" text="ntitulé">
      <formula>NOT(ISERROR(SEARCH("ntitulé",G38)))</formula>
    </cfRule>
    <cfRule type="containsBlanks" dxfId="749" priority="9">
      <formula>LEN(TRIM(G38))=0</formula>
    </cfRule>
  </conditionalFormatting>
  <conditionalFormatting sqref="G38:G40">
    <cfRule type="containsText" dxfId="748" priority="7" operator="containsText" text="libre">
      <formula>NOT(ISERROR(SEARCH("libre",G38)))</formula>
    </cfRule>
  </conditionalFormatting>
  <conditionalFormatting sqref="G41">
    <cfRule type="containsText" dxfId="747" priority="5" operator="containsText" text="ntitulé">
      <formula>NOT(ISERROR(SEARCH("ntitulé",G41)))</formula>
    </cfRule>
    <cfRule type="containsBlanks" dxfId="746" priority="6">
      <formula>LEN(TRIM(G41))=0</formula>
    </cfRule>
  </conditionalFormatting>
  <conditionalFormatting sqref="G41">
    <cfRule type="containsText" dxfId="745" priority="4" operator="containsText" text="libre">
      <formula>NOT(ISERROR(SEARCH("libre",G41)))</formula>
    </cfRule>
  </conditionalFormatting>
  <conditionalFormatting sqref="G42">
    <cfRule type="containsText" dxfId="744" priority="2" operator="containsText" text="ntitulé">
      <formula>NOT(ISERROR(SEARCH("ntitulé",G42)))</formula>
    </cfRule>
    <cfRule type="containsBlanks" dxfId="743" priority="3">
      <formula>LEN(TRIM(G42))=0</formula>
    </cfRule>
  </conditionalFormatting>
  <conditionalFormatting sqref="G42">
    <cfRule type="containsText" dxfId="742" priority="1" operator="containsText" text="libre">
      <formula>NOT(ISERROR(SEARCH("libre",G42)))</formula>
    </cfRule>
  </conditionalFormatting>
  <pageMargins left="0.7" right="0.7" top="0.75" bottom="0.75" header="0.3" footer="0.3"/>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3:Z78"/>
  <sheetViews>
    <sheetView zoomScale="115" zoomScaleNormal="115" workbookViewId="0">
      <selection activeCell="A3" sqref="A3"/>
    </sheetView>
  </sheetViews>
  <sheetFormatPr baseColWidth="10" defaultColWidth="8.85546875" defaultRowHeight="15" x14ac:dyDescent="0.3"/>
  <cols>
    <col min="1" max="1" width="43.85546875" style="1" customWidth="1"/>
    <col min="2" max="2" width="16.7109375" style="1" customWidth="1"/>
    <col min="3" max="3" width="5.7109375" style="1" customWidth="1"/>
    <col min="4" max="4" width="16.7109375" style="1" customWidth="1"/>
    <col min="5" max="5" width="5.7109375" style="1" customWidth="1"/>
    <col min="6" max="6" width="16.7109375" style="1" customWidth="1"/>
    <col min="7" max="7" width="5.7109375" style="1" customWidth="1"/>
    <col min="8" max="8" width="16.7109375" style="1" customWidth="1"/>
    <col min="9" max="9" width="5.7109375" style="1" customWidth="1"/>
    <col min="10" max="10" width="16.7109375" style="1" customWidth="1"/>
    <col min="11" max="11" width="5.7109375" style="1" customWidth="1"/>
    <col min="12" max="16384" width="8.85546875" style="1"/>
  </cols>
  <sheetData>
    <row r="3" spans="1:26" ht="29.45" customHeight="1" x14ac:dyDescent="0.3">
      <c r="A3" s="35" t="str">
        <f>TAB00!B40&amp;" : "&amp;TAB00!C40</f>
        <v>TAB2 : Synthèse du revenu autorisé par tarif et par niveau de tension</v>
      </c>
      <c r="B3" s="17"/>
      <c r="C3" s="17"/>
      <c r="D3" s="17"/>
      <c r="E3" s="17"/>
      <c r="F3" s="17"/>
      <c r="G3" s="17"/>
      <c r="H3" s="17"/>
      <c r="I3" s="17"/>
      <c r="J3" s="17"/>
      <c r="K3" s="17"/>
    </row>
    <row r="5" spans="1:26" ht="25.15" customHeight="1" x14ac:dyDescent="0.35">
      <c r="A5" s="538" t="s">
        <v>255</v>
      </c>
      <c r="B5" s="538"/>
      <c r="C5" s="538"/>
      <c r="D5" s="538"/>
      <c r="E5" s="538"/>
      <c r="F5" s="538"/>
      <c r="G5" s="538"/>
      <c r="H5" s="538"/>
      <c r="I5" s="538"/>
      <c r="J5" s="538"/>
      <c r="K5" s="525"/>
    </row>
    <row r="6" spans="1:26" s="6" customFormat="1" ht="14.45" customHeight="1" x14ac:dyDescent="0.3">
      <c r="A6" s="541" t="s">
        <v>0</v>
      </c>
      <c r="B6" s="539" t="s">
        <v>19</v>
      </c>
      <c r="C6" s="540"/>
      <c r="D6" s="542" t="s">
        <v>5</v>
      </c>
      <c r="E6" s="543"/>
      <c r="F6" s="542" t="s">
        <v>6</v>
      </c>
      <c r="G6" s="543"/>
      <c r="H6" s="542" t="s">
        <v>7</v>
      </c>
      <c r="I6" s="543"/>
      <c r="J6" s="542" t="s">
        <v>8</v>
      </c>
      <c r="K6" s="544"/>
    </row>
    <row r="7" spans="1:26" s="6" customFormat="1" ht="14.45" customHeight="1" x14ac:dyDescent="0.3">
      <c r="A7" s="541"/>
      <c r="B7" s="8" t="s">
        <v>9</v>
      </c>
      <c r="C7" s="8" t="s">
        <v>10</v>
      </c>
      <c r="D7" s="8" t="s">
        <v>9</v>
      </c>
      <c r="E7" s="8" t="s">
        <v>10</v>
      </c>
      <c r="F7" s="8" t="s">
        <v>9</v>
      </c>
      <c r="G7" s="8" t="s">
        <v>10</v>
      </c>
      <c r="H7" s="8" t="s">
        <v>9</v>
      </c>
      <c r="I7" s="8" t="s">
        <v>10</v>
      </c>
      <c r="J7" s="8" t="s">
        <v>9</v>
      </c>
      <c r="K7" s="18" t="s">
        <v>10</v>
      </c>
    </row>
    <row r="8" spans="1:26" s="7" customFormat="1" ht="14.45" customHeight="1" x14ac:dyDescent="0.3">
      <c r="A8" s="251" t="s">
        <v>39</v>
      </c>
      <c r="B8" s="296">
        <f>'TAB1'!B36</f>
        <v>0</v>
      </c>
      <c r="C8" s="251"/>
      <c r="D8" s="296">
        <f>'TAB1'!D36</f>
        <v>0</v>
      </c>
      <c r="E8" s="251">
        <f>IFERROR(D8/$B8,0)</f>
        <v>0</v>
      </c>
      <c r="F8" s="296">
        <f>'TAB1'!F36</f>
        <v>0</v>
      </c>
      <c r="G8" s="251">
        <f>IFERROR(F8/$B8,0)</f>
        <v>0</v>
      </c>
      <c r="H8" s="296">
        <f>'TAB1'!H36</f>
        <v>0</v>
      </c>
      <c r="I8" s="251">
        <f>IFERROR(H8/$B8,0)</f>
        <v>0</v>
      </c>
      <c r="J8" s="296">
        <f>'TAB1'!J36</f>
        <v>0</v>
      </c>
      <c r="K8" s="251">
        <f>IFERROR(J8/$B8,0)</f>
        <v>0</v>
      </c>
      <c r="O8" s="6"/>
      <c r="P8" s="6"/>
      <c r="Q8" s="6"/>
      <c r="R8" s="6"/>
      <c r="S8" s="6"/>
      <c r="T8" s="6"/>
      <c r="U8" s="6"/>
      <c r="V8" s="6"/>
      <c r="W8" s="6"/>
      <c r="X8" s="6"/>
      <c r="Y8" s="6"/>
      <c r="Z8" s="6"/>
    </row>
    <row r="9" spans="1:26" s="6" customFormat="1" ht="14.45" customHeight="1" x14ac:dyDescent="0.3">
      <c r="A9" s="250" t="s">
        <v>242</v>
      </c>
      <c r="B9" s="9">
        <f>SUM(D9,F9,H9,J9)</f>
        <v>0</v>
      </c>
      <c r="C9" s="50">
        <f>IFERROR(B9/$B$8,0)</f>
        <v>0</v>
      </c>
      <c r="D9" s="9">
        <f>'TAB5'!E13*-1</f>
        <v>0</v>
      </c>
      <c r="E9" s="50">
        <f>IFERROR(D9/$B9,0)</f>
        <v>0</v>
      </c>
      <c r="F9" s="9">
        <f>'TAB5'!H13*-1</f>
        <v>0</v>
      </c>
      <c r="G9" s="50">
        <f>IFERROR(F9/$B9,0)</f>
        <v>0</v>
      </c>
      <c r="H9" s="9">
        <f>'TAB5'!K13*-1</f>
        <v>0</v>
      </c>
      <c r="I9" s="50">
        <f>IFERROR(H9/$B9,0)</f>
        <v>0</v>
      </c>
      <c r="J9" s="9">
        <f>'TAB5'!N13*-1</f>
        <v>0</v>
      </c>
      <c r="K9" s="50">
        <f>IFERROR(J9/$B9,0)</f>
        <v>0</v>
      </c>
    </row>
    <row r="10" spans="1:26" s="253" customFormat="1" ht="27" x14ac:dyDescent="0.3">
      <c r="A10" s="252" t="s">
        <v>240</v>
      </c>
      <c r="B10" s="254">
        <f>SUM(B8:B9)</f>
        <v>0</v>
      </c>
      <c r="C10" s="255">
        <f>IFERROR(B10/$B$8,0)</f>
        <v>0</v>
      </c>
      <c r="D10" s="254">
        <f>SUM(D8:D9)</f>
        <v>0</v>
      </c>
      <c r="E10" s="255">
        <f>IFERROR(D10/$B10,0)</f>
        <v>0</v>
      </c>
      <c r="F10" s="254">
        <f>SUM(F8:F9)</f>
        <v>0</v>
      </c>
      <c r="G10" s="255">
        <f>IFERROR(F10/$B10,0)</f>
        <v>0</v>
      </c>
      <c r="H10" s="254">
        <f>SUM(H8:H9)</f>
        <v>0</v>
      </c>
      <c r="I10" s="255">
        <f>IFERROR(H10/$B10,0)</f>
        <v>0</v>
      </c>
      <c r="J10" s="254">
        <f>SUM(J8:J9)</f>
        <v>0</v>
      </c>
      <c r="K10" s="255">
        <f>IFERROR(J10/$B10,0)</f>
        <v>0</v>
      </c>
      <c r="O10" s="6"/>
      <c r="P10" s="6"/>
      <c r="Q10" s="6"/>
      <c r="R10" s="6"/>
      <c r="S10" s="6"/>
      <c r="T10" s="6"/>
      <c r="U10" s="6"/>
      <c r="V10" s="6"/>
      <c r="W10" s="6"/>
      <c r="X10" s="6"/>
      <c r="Y10" s="6"/>
      <c r="Z10" s="6"/>
    </row>
    <row r="11" spans="1:26" s="6" customFormat="1" ht="14.45" customHeight="1" x14ac:dyDescent="0.3">
      <c r="A11" s="53" t="s">
        <v>82</v>
      </c>
      <c r="B11" s="9">
        <f>B8-SUM(B12:B13,B17)+B9</f>
        <v>0</v>
      </c>
      <c r="C11" s="14">
        <f t="shared" ref="C11:C17" si="0">IFERROR(B11/$B$10,0)</f>
        <v>0</v>
      </c>
      <c r="D11" s="9">
        <f>D8-SUM(D12:D13,D17)+D9</f>
        <v>0</v>
      </c>
      <c r="E11" s="14">
        <f>IFERROR(D11/$B11,0)</f>
        <v>0</v>
      </c>
      <c r="F11" s="9">
        <f>F8-SUM(F12:F13,F17)+F9</f>
        <v>0</v>
      </c>
      <c r="G11" s="14">
        <f t="shared" ref="G11" si="1">IFERROR(F11/$B11,0)</f>
        <v>0</v>
      </c>
      <c r="H11" s="9">
        <f>H8-SUM(H12:H13,H17)+H9</f>
        <v>0</v>
      </c>
      <c r="I11" s="14">
        <f>IFERROR(H11/$B11,0)</f>
        <v>0</v>
      </c>
      <c r="J11" s="9">
        <f>J8-SUM(J12:J13,J17)+J9</f>
        <v>0</v>
      </c>
      <c r="K11" s="14">
        <f>IFERROR(J11/$B11,0)</f>
        <v>0</v>
      </c>
    </row>
    <row r="12" spans="1:26" s="6" customFormat="1" ht="14.45" customHeight="1" x14ac:dyDescent="0.3">
      <c r="A12" s="53" t="s">
        <v>85</v>
      </c>
      <c r="B12" s="9">
        <f>SUM('TAB1'!B10,'TAB1'!B21)</f>
        <v>0</v>
      </c>
      <c r="C12" s="14">
        <f t="shared" si="0"/>
        <v>0</v>
      </c>
      <c r="D12" s="9">
        <f>SUM('TAB1'!D10,'TAB1'!D21)</f>
        <v>0</v>
      </c>
      <c r="E12" s="14">
        <f t="shared" ref="E12:E18" si="2">IFERROR(D12/$B12,0)</f>
        <v>0</v>
      </c>
      <c r="F12" s="9">
        <f>SUM('TAB1'!F10,'TAB1'!F21)</f>
        <v>0</v>
      </c>
      <c r="G12" s="14">
        <f t="shared" ref="G12:G18" si="3">IFERROR(F12/$B12,0)</f>
        <v>0</v>
      </c>
      <c r="H12" s="9">
        <f>SUM('TAB1'!H10,'TAB1'!H21)</f>
        <v>0</v>
      </c>
      <c r="I12" s="14">
        <f t="shared" ref="I12:I18" si="4">IFERROR(H12/$B12,0)</f>
        <v>0</v>
      </c>
      <c r="J12" s="9">
        <f>SUM('TAB1'!J10,'TAB1'!J21)</f>
        <v>0</v>
      </c>
      <c r="K12" s="14">
        <f t="shared" ref="K12:K18" si="5">IFERROR(J12/$B12,0)</f>
        <v>0</v>
      </c>
    </row>
    <row r="13" spans="1:26" s="6" customFormat="1" ht="14.45" customHeight="1" x14ac:dyDescent="0.3">
      <c r="A13" s="53" t="s">
        <v>83</v>
      </c>
      <c r="B13" s="9">
        <f>SUM(B14:B16)</f>
        <v>0</v>
      </c>
      <c r="C13" s="14">
        <f t="shared" si="0"/>
        <v>0</v>
      </c>
      <c r="D13" s="9">
        <f>SUM(D14:D16)</f>
        <v>0</v>
      </c>
      <c r="E13" s="14">
        <f t="shared" si="2"/>
        <v>0</v>
      </c>
      <c r="F13" s="9">
        <f>SUM(F14:F16)</f>
        <v>0</v>
      </c>
      <c r="G13" s="14">
        <f t="shared" si="3"/>
        <v>0</v>
      </c>
      <c r="H13" s="9">
        <f>SUM(H14:H16)</f>
        <v>0</v>
      </c>
      <c r="I13" s="14">
        <f t="shared" si="4"/>
        <v>0</v>
      </c>
      <c r="J13" s="9">
        <f>SUM(J14:J16)</f>
        <v>0</v>
      </c>
      <c r="K13" s="14">
        <f t="shared" si="5"/>
        <v>0</v>
      </c>
    </row>
    <row r="14" spans="1:26" s="6" customFormat="1" ht="14.45" customHeight="1" x14ac:dyDescent="0.3">
      <c r="A14" s="54"/>
      <c r="B14" s="9">
        <f>'TAB1'!B16</f>
        <v>0</v>
      </c>
      <c r="C14" s="14">
        <f t="shared" si="0"/>
        <v>0</v>
      </c>
      <c r="D14" s="9">
        <f>'TAB1'!D16</f>
        <v>0</v>
      </c>
      <c r="E14" s="14">
        <f t="shared" si="2"/>
        <v>0</v>
      </c>
      <c r="F14" s="9">
        <f>'TAB1'!F16</f>
        <v>0</v>
      </c>
      <c r="G14" s="14">
        <f t="shared" si="3"/>
        <v>0</v>
      </c>
      <c r="H14" s="9">
        <f>'TAB1'!H16</f>
        <v>0</v>
      </c>
      <c r="I14" s="14">
        <f t="shared" si="4"/>
        <v>0</v>
      </c>
      <c r="J14" s="9">
        <f>'TAB1'!J16</f>
        <v>0</v>
      </c>
      <c r="K14" s="14">
        <f t="shared" si="5"/>
        <v>0</v>
      </c>
    </row>
    <row r="15" spans="1:26" s="6" customFormat="1" ht="14.45" customHeight="1" x14ac:dyDescent="0.3">
      <c r="A15" s="54" t="s">
        <v>16</v>
      </c>
      <c r="B15" s="9">
        <f>'TAB1'!B17</f>
        <v>0</v>
      </c>
      <c r="C15" s="14">
        <f t="shared" si="0"/>
        <v>0</v>
      </c>
      <c r="D15" s="9">
        <f>'TAB1'!D17</f>
        <v>0</v>
      </c>
      <c r="E15" s="14">
        <f t="shared" si="2"/>
        <v>0</v>
      </c>
      <c r="F15" s="9">
        <f>'TAB1'!F17</f>
        <v>0</v>
      </c>
      <c r="G15" s="14">
        <f t="shared" si="3"/>
        <v>0</v>
      </c>
      <c r="H15" s="9">
        <f>'TAB1'!H17</f>
        <v>0</v>
      </c>
      <c r="I15" s="14">
        <f t="shared" si="4"/>
        <v>0</v>
      </c>
      <c r="J15" s="9">
        <f>'TAB1'!J17</f>
        <v>0</v>
      </c>
      <c r="K15" s="14">
        <f t="shared" si="5"/>
        <v>0</v>
      </c>
    </row>
    <row r="16" spans="1:26" s="6" customFormat="1" ht="14.45" customHeight="1" x14ac:dyDescent="0.3">
      <c r="A16" s="54" t="s">
        <v>38</v>
      </c>
      <c r="B16" s="9">
        <f>'TAB1'!B18</f>
        <v>0</v>
      </c>
      <c r="C16" s="14">
        <f t="shared" si="0"/>
        <v>0</v>
      </c>
      <c r="D16" s="9">
        <f>'TAB1'!D18</f>
        <v>0</v>
      </c>
      <c r="E16" s="14">
        <f t="shared" si="2"/>
        <v>0</v>
      </c>
      <c r="F16" s="9">
        <f>'TAB1'!F18</f>
        <v>0</v>
      </c>
      <c r="G16" s="14">
        <f t="shared" si="3"/>
        <v>0</v>
      </c>
      <c r="H16" s="9">
        <f>'TAB1'!H18</f>
        <v>0</v>
      </c>
      <c r="I16" s="14">
        <f t="shared" si="4"/>
        <v>0</v>
      </c>
      <c r="J16" s="9">
        <f>'TAB1'!J18</f>
        <v>0</v>
      </c>
      <c r="K16" s="14">
        <f t="shared" si="5"/>
        <v>0</v>
      </c>
    </row>
    <row r="17" spans="1:26" s="6" customFormat="1" ht="14.45" customHeight="1" x14ac:dyDescent="0.3">
      <c r="A17" s="53" t="s">
        <v>84</v>
      </c>
      <c r="B17" s="9">
        <f>'TAB1'!B31+'TAB1'!B35</f>
        <v>0</v>
      </c>
      <c r="C17" s="14">
        <f t="shared" si="0"/>
        <v>0</v>
      </c>
      <c r="D17" s="9">
        <f>'TAB1'!D31+'TAB1'!D35</f>
        <v>0</v>
      </c>
      <c r="E17" s="14">
        <f>IFERROR(D17/$B17,0)</f>
        <v>0</v>
      </c>
      <c r="F17" s="9">
        <f>'TAB1'!F31+'TAB1'!F35</f>
        <v>0</v>
      </c>
      <c r="G17" s="14">
        <f t="shared" si="3"/>
        <v>0</v>
      </c>
      <c r="H17" s="9">
        <f>'TAB1'!H31+'TAB1'!H35</f>
        <v>0</v>
      </c>
      <c r="I17" s="14">
        <f t="shared" si="4"/>
        <v>0</v>
      </c>
      <c r="J17" s="9">
        <f>'TAB1'!J31+'TAB1'!J35</f>
        <v>0</v>
      </c>
      <c r="K17" s="14">
        <f t="shared" si="5"/>
        <v>0</v>
      </c>
    </row>
    <row r="18" spans="1:26" s="6" customFormat="1" ht="14.45" customHeight="1" x14ac:dyDescent="0.3">
      <c r="A18" s="51" t="s">
        <v>243</v>
      </c>
      <c r="B18" s="15">
        <f>SUM(B11:B13,B17)</f>
        <v>0</v>
      </c>
      <c r="C18" s="16">
        <f>IFERROR(B18/$B$10,0)</f>
        <v>0</v>
      </c>
      <c r="D18" s="15">
        <f>SUM(D11:D13,D17)</f>
        <v>0</v>
      </c>
      <c r="E18" s="16">
        <f t="shared" si="2"/>
        <v>0</v>
      </c>
      <c r="F18" s="15">
        <f>SUM(F11:F13,F17)</f>
        <v>0</v>
      </c>
      <c r="G18" s="16">
        <f t="shared" si="3"/>
        <v>0</v>
      </c>
      <c r="H18" s="15">
        <f>SUM(H11:H13,H17)</f>
        <v>0</v>
      </c>
      <c r="I18" s="16">
        <f t="shared" si="4"/>
        <v>0</v>
      </c>
      <c r="J18" s="15">
        <f>SUM(J11:J13,J17)</f>
        <v>0</v>
      </c>
      <c r="K18" s="52">
        <f t="shared" si="5"/>
        <v>0</v>
      </c>
    </row>
    <row r="20" spans="1:26" ht="21" x14ac:dyDescent="0.35">
      <c r="A20" s="538" t="s">
        <v>256</v>
      </c>
      <c r="B20" s="538"/>
      <c r="C20" s="538"/>
      <c r="D20" s="538"/>
      <c r="E20" s="538"/>
      <c r="F20" s="538"/>
      <c r="G20" s="538"/>
      <c r="H20" s="538"/>
      <c r="I20" s="538"/>
      <c r="J20" s="538"/>
      <c r="K20" s="525"/>
    </row>
    <row r="21" spans="1:26" x14ac:dyDescent="0.3">
      <c r="A21" s="541" t="s">
        <v>0</v>
      </c>
      <c r="B21" s="539" t="s">
        <v>19</v>
      </c>
      <c r="C21" s="540"/>
      <c r="D21" s="542" t="s">
        <v>5</v>
      </c>
      <c r="E21" s="543"/>
      <c r="F21" s="542" t="s">
        <v>6</v>
      </c>
      <c r="G21" s="543"/>
      <c r="H21" s="542" t="s">
        <v>7</v>
      </c>
      <c r="I21" s="543"/>
      <c r="J21" s="542" t="s">
        <v>8</v>
      </c>
      <c r="K21" s="544"/>
    </row>
    <row r="22" spans="1:26" x14ac:dyDescent="0.3">
      <c r="A22" s="541"/>
      <c r="B22" s="8" t="s">
        <v>9</v>
      </c>
      <c r="C22" s="8" t="s">
        <v>10</v>
      </c>
      <c r="D22" s="8" t="s">
        <v>9</v>
      </c>
      <c r="E22" s="8" t="s">
        <v>10</v>
      </c>
      <c r="F22" s="8" t="s">
        <v>9</v>
      </c>
      <c r="G22" s="8" t="s">
        <v>10</v>
      </c>
      <c r="H22" s="8" t="s">
        <v>9</v>
      </c>
      <c r="I22" s="8" t="s">
        <v>10</v>
      </c>
      <c r="J22" s="8" t="s">
        <v>9</v>
      </c>
      <c r="K22" s="18" t="s">
        <v>10</v>
      </c>
    </row>
    <row r="23" spans="1:26" x14ac:dyDescent="0.3">
      <c r="A23" s="251" t="s">
        <v>39</v>
      </c>
      <c r="B23" s="15">
        <f>'TAB1'!B69</f>
        <v>0</v>
      </c>
      <c r="C23" s="16"/>
      <c r="D23" s="15">
        <f>'TAB1'!D69</f>
        <v>0</v>
      </c>
      <c r="E23" s="16">
        <f>IFERROR(D23/$B23,0)</f>
        <v>0</v>
      </c>
      <c r="F23" s="15">
        <f>'TAB1'!F69</f>
        <v>0</v>
      </c>
      <c r="G23" s="16">
        <f>IFERROR(F23/$B23,0)</f>
        <v>0</v>
      </c>
      <c r="H23" s="15">
        <f>'TAB1'!H69</f>
        <v>0</v>
      </c>
      <c r="I23" s="16">
        <f>IFERROR(H23/$B23,0)</f>
        <v>0</v>
      </c>
      <c r="J23" s="15">
        <f>'TAB1'!J69</f>
        <v>0</v>
      </c>
      <c r="K23" s="52">
        <f>IFERROR(J23/$B23,0)</f>
        <v>0</v>
      </c>
    </row>
    <row r="24" spans="1:26" x14ac:dyDescent="0.3">
      <c r="A24" s="250" t="s">
        <v>242</v>
      </c>
      <c r="B24" s="9">
        <f>SUM(D24,F24,H24,J24)</f>
        <v>0</v>
      </c>
      <c r="C24" s="50">
        <f>IFERROR(B24/$B$8,0)</f>
        <v>0</v>
      </c>
      <c r="D24" s="9">
        <f>'TAB5'!E23*-1</f>
        <v>0</v>
      </c>
      <c r="E24" s="50">
        <f>IFERROR(D24/$B24,0)</f>
        <v>0</v>
      </c>
      <c r="F24" s="9">
        <f>'TAB5'!H23*-1</f>
        <v>0</v>
      </c>
      <c r="G24" s="50">
        <f>IFERROR(F24/$B24,0)</f>
        <v>0</v>
      </c>
      <c r="H24" s="9">
        <f>'TAB5'!K23*-1</f>
        <v>0</v>
      </c>
      <c r="I24" s="50">
        <f>IFERROR(H24/$B24,0)</f>
        <v>0</v>
      </c>
      <c r="J24" s="9">
        <f>'TAB5'!N23*-1</f>
        <v>0</v>
      </c>
      <c r="K24" s="50">
        <f>IFERROR(J24/$B24,0)</f>
        <v>0</v>
      </c>
    </row>
    <row r="25" spans="1:26" s="253" customFormat="1" ht="27" x14ac:dyDescent="0.3">
      <c r="A25" s="252" t="s">
        <v>240</v>
      </c>
      <c r="B25" s="254">
        <f>SUM(B23:B24)</f>
        <v>0</v>
      </c>
      <c r="C25" s="255">
        <f>IFERROR(B25/$B$23,0)</f>
        <v>0</v>
      </c>
      <c r="D25" s="254">
        <f>SUM(D23:D24)</f>
        <v>0</v>
      </c>
      <c r="E25" s="255">
        <f>IFERROR(D25/$B25,0)</f>
        <v>0</v>
      </c>
      <c r="F25" s="254">
        <f>SUM(F23:F24)</f>
        <v>0</v>
      </c>
      <c r="G25" s="255">
        <f>IFERROR(F25/$B25,0)</f>
        <v>0</v>
      </c>
      <c r="H25" s="254">
        <f>SUM(H23:H24)</f>
        <v>0</v>
      </c>
      <c r="I25" s="255">
        <f>IFERROR(H25/$B25,0)</f>
        <v>0</v>
      </c>
      <c r="J25" s="254">
        <f>SUM(J23:J24)</f>
        <v>0</v>
      </c>
      <c r="K25" s="255">
        <f>IFERROR(J25/$B25,0)</f>
        <v>0</v>
      </c>
      <c r="O25" s="6"/>
      <c r="P25" s="6"/>
      <c r="Q25" s="6"/>
      <c r="R25" s="6"/>
      <c r="S25" s="6"/>
      <c r="T25" s="6"/>
      <c r="U25" s="6"/>
      <c r="V25" s="6"/>
      <c r="W25" s="6"/>
      <c r="X25" s="6"/>
      <c r="Y25" s="6"/>
      <c r="Z25" s="6"/>
    </row>
    <row r="26" spans="1:26" x14ac:dyDescent="0.3">
      <c r="A26" s="53" t="s">
        <v>82</v>
      </c>
      <c r="B26" s="9">
        <f>B23-SUM(B27:B28,B32)+B24</f>
        <v>0</v>
      </c>
      <c r="C26" s="14">
        <f t="shared" ref="C26:C33" si="6">IFERROR(B26/$B$25,0)</f>
        <v>0</v>
      </c>
      <c r="D26" s="9">
        <f>D23-SUM(D27:D28,D32)+D24</f>
        <v>0</v>
      </c>
      <c r="E26" s="14">
        <f>IFERROR(D26/$B26,0)</f>
        <v>0</v>
      </c>
      <c r="F26" s="9">
        <f>F23-SUM(F27:F28,F32)+F24</f>
        <v>0</v>
      </c>
      <c r="G26" s="14">
        <f t="shared" ref="G26" si="7">IFERROR(F26/$B26,0)</f>
        <v>0</v>
      </c>
      <c r="H26" s="9">
        <f>H23-SUM(H27:H28,H32)+H24</f>
        <v>0</v>
      </c>
      <c r="I26" s="14">
        <f>IFERROR(H26/$B26,0)</f>
        <v>0</v>
      </c>
      <c r="J26" s="9">
        <f>J23-SUM(J27:J28,J32)+J24</f>
        <v>0</v>
      </c>
      <c r="K26" s="14">
        <f>IFERROR(J26/$B26,0)</f>
        <v>0</v>
      </c>
    </row>
    <row r="27" spans="1:26" x14ac:dyDescent="0.3">
      <c r="A27" s="53" t="s">
        <v>85</v>
      </c>
      <c r="B27" s="9">
        <f>SUM('TAB1'!B43,'TAB1'!B54)</f>
        <v>0</v>
      </c>
      <c r="C27" s="14">
        <f t="shared" si="6"/>
        <v>0</v>
      </c>
      <c r="D27" s="9">
        <f>SUM('TAB1'!D43,'TAB1'!D54)</f>
        <v>0</v>
      </c>
      <c r="E27" s="14">
        <f>IFERROR(D27/$B27,0)</f>
        <v>0</v>
      </c>
      <c r="F27" s="9">
        <f>SUM('TAB1'!F43,'TAB1'!F54)</f>
        <v>0</v>
      </c>
      <c r="G27" s="14">
        <f t="shared" ref="G27:G33" si="8">IFERROR(F27/$B27,0)</f>
        <v>0</v>
      </c>
      <c r="H27" s="9">
        <f>SUM('TAB1'!H43,'TAB1'!H54)</f>
        <v>0</v>
      </c>
      <c r="I27" s="14">
        <f t="shared" ref="I27:I33" si="9">IFERROR(H27/$B27,0)</f>
        <v>0</v>
      </c>
      <c r="J27" s="9">
        <f>SUM('TAB1'!J43,'TAB1'!J54)</f>
        <v>0</v>
      </c>
      <c r="K27" s="14">
        <f t="shared" ref="K27:K33" si="10">IFERROR(J27/$B27,0)</f>
        <v>0</v>
      </c>
    </row>
    <row r="28" spans="1:26" x14ac:dyDescent="0.3">
      <c r="A28" s="53" t="s">
        <v>83</v>
      </c>
      <c r="B28" s="9">
        <f>SUM(B29:B31)</f>
        <v>0</v>
      </c>
      <c r="C28" s="14">
        <f t="shared" si="6"/>
        <v>0</v>
      </c>
      <c r="D28" s="9">
        <f>SUM(D29:D31)</f>
        <v>0</v>
      </c>
      <c r="E28" s="14">
        <f t="shared" ref="E28:E33" si="11">IFERROR(D28/$B28,0)</f>
        <v>0</v>
      </c>
      <c r="F28" s="9">
        <f>SUM(F29:F31)</f>
        <v>0</v>
      </c>
      <c r="G28" s="14">
        <f t="shared" si="8"/>
        <v>0</v>
      </c>
      <c r="H28" s="9">
        <f>SUM(H29:H31)</f>
        <v>0</v>
      </c>
      <c r="I28" s="14">
        <f t="shared" si="9"/>
        <v>0</v>
      </c>
      <c r="J28" s="9">
        <f>SUM(J29:J31)</f>
        <v>0</v>
      </c>
      <c r="K28" s="14">
        <f t="shared" si="10"/>
        <v>0</v>
      </c>
    </row>
    <row r="29" spans="1:26" x14ac:dyDescent="0.3">
      <c r="A29" s="54" t="s">
        <v>4</v>
      </c>
      <c r="B29" s="9">
        <f>'TAB1'!B49</f>
        <v>0</v>
      </c>
      <c r="C29" s="14">
        <f t="shared" si="6"/>
        <v>0</v>
      </c>
      <c r="D29" s="9">
        <f>'TAB1'!D49</f>
        <v>0</v>
      </c>
      <c r="E29" s="14">
        <f t="shared" si="11"/>
        <v>0</v>
      </c>
      <c r="F29" s="9">
        <f>'TAB1'!F49</f>
        <v>0</v>
      </c>
      <c r="G29" s="14">
        <f t="shared" si="8"/>
        <v>0</v>
      </c>
      <c r="H29" s="9">
        <f>'TAB1'!H49</f>
        <v>0</v>
      </c>
      <c r="I29" s="14">
        <f t="shared" si="9"/>
        <v>0</v>
      </c>
      <c r="J29" s="9">
        <f>'TAB1'!J49</f>
        <v>0</v>
      </c>
      <c r="K29" s="14">
        <f t="shared" si="10"/>
        <v>0</v>
      </c>
    </row>
    <row r="30" spans="1:26" x14ac:dyDescent="0.3">
      <c r="A30" s="54" t="s">
        <v>16</v>
      </c>
      <c r="B30" s="9">
        <f>'TAB1'!B50</f>
        <v>0</v>
      </c>
      <c r="C30" s="14">
        <f t="shared" si="6"/>
        <v>0</v>
      </c>
      <c r="D30" s="9">
        <f>'TAB1'!D50</f>
        <v>0</v>
      </c>
      <c r="E30" s="14">
        <f t="shared" si="11"/>
        <v>0</v>
      </c>
      <c r="F30" s="9">
        <f>'TAB1'!F50</f>
        <v>0</v>
      </c>
      <c r="G30" s="14">
        <f t="shared" si="8"/>
        <v>0</v>
      </c>
      <c r="H30" s="9">
        <f>'TAB1'!H50</f>
        <v>0</v>
      </c>
      <c r="I30" s="14">
        <f t="shared" si="9"/>
        <v>0</v>
      </c>
      <c r="J30" s="9">
        <f>'TAB1'!J50</f>
        <v>0</v>
      </c>
      <c r="K30" s="14">
        <f t="shared" si="10"/>
        <v>0</v>
      </c>
    </row>
    <row r="31" spans="1:26" x14ac:dyDescent="0.3">
      <c r="A31" s="54" t="s">
        <v>38</v>
      </c>
      <c r="B31" s="9">
        <f>'TAB1'!B51</f>
        <v>0</v>
      </c>
      <c r="C31" s="14">
        <f t="shared" si="6"/>
        <v>0</v>
      </c>
      <c r="D31" s="9">
        <f>'TAB1'!D51</f>
        <v>0</v>
      </c>
      <c r="E31" s="14">
        <f t="shared" si="11"/>
        <v>0</v>
      </c>
      <c r="F31" s="9">
        <f>'TAB1'!F51</f>
        <v>0</v>
      </c>
      <c r="G31" s="14">
        <f t="shared" si="8"/>
        <v>0</v>
      </c>
      <c r="H31" s="9">
        <f>'TAB1'!H51</f>
        <v>0</v>
      </c>
      <c r="I31" s="14">
        <f t="shared" si="9"/>
        <v>0</v>
      </c>
      <c r="J31" s="9">
        <f>'TAB1'!J51</f>
        <v>0</v>
      </c>
      <c r="K31" s="14">
        <f t="shared" si="10"/>
        <v>0</v>
      </c>
    </row>
    <row r="32" spans="1:26" x14ac:dyDescent="0.3">
      <c r="A32" s="53" t="s">
        <v>84</v>
      </c>
      <c r="B32" s="9">
        <f>'TAB1'!B64+'TAB1'!B68</f>
        <v>0</v>
      </c>
      <c r="C32" s="14">
        <f t="shared" si="6"/>
        <v>0</v>
      </c>
      <c r="D32" s="9">
        <f>'TAB1'!D64+'TAB1'!D68</f>
        <v>0</v>
      </c>
      <c r="E32" s="14">
        <f t="shared" si="11"/>
        <v>0</v>
      </c>
      <c r="F32" s="9">
        <f>'TAB1'!F64+'TAB1'!F68</f>
        <v>0</v>
      </c>
      <c r="G32" s="14">
        <f t="shared" si="8"/>
        <v>0</v>
      </c>
      <c r="H32" s="9">
        <f>'TAB1'!H64+'TAB1'!H68</f>
        <v>0</v>
      </c>
      <c r="I32" s="14">
        <f t="shared" si="9"/>
        <v>0</v>
      </c>
      <c r="J32" s="9">
        <f>'TAB1'!J64+'TAB1'!J68</f>
        <v>0</v>
      </c>
      <c r="K32" s="14">
        <f t="shared" si="10"/>
        <v>0</v>
      </c>
    </row>
    <row r="33" spans="1:26" s="6" customFormat="1" ht="14.45" customHeight="1" x14ac:dyDescent="0.3">
      <c r="A33" s="51" t="s">
        <v>243</v>
      </c>
      <c r="B33" s="15">
        <f>SUM(B26:B28,B32)</f>
        <v>0</v>
      </c>
      <c r="C33" s="16">
        <f t="shared" si="6"/>
        <v>0</v>
      </c>
      <c r="D33" s="15">
        <f>SUM(D26:D28,D32)</f>
        <v>0</v>
      </c>
      <c r="E33" s="16">
        <f t="shared" si="11"/>
        <v>0</v>
      </c>
      <c r="F33" s="15">
        <f>SUM(F26:F28,F32)</f>
        <v>0</v>
      </c>
      <c r="G33" s="16">
        <f t="shared" si="8"/>
        <v>0</v>
      </c>
      <c r="H33" s="15">
        <f>SUM(H26:H28,H32)</f>
        <v>0</v>
      </c>
      <c r="I33" s="16">
        <f t="shared" si="9"/>
        <v>0</v>
      </c>
      <c r="J33" s="15">
        <f>SUM(J26:J28,J32)</f>
        <v>0</v>
      </c>
      <c r="K33" s="52">
        <f t="shared" si="10"/>
        <v>0</v>
      </c>
    </row>
    <row r="35" spans="1:26" ht="21" x14ac:dyDescent="0.35">
      <c r="A35" s="538" t="s">
        <v>257</v>
      </c>
      <c r="B35" s="538"/>
      <c r="C35" s="538"/>
      <c r="D35" s="538"/>
      <c r="E35" s="538"/>
      <c r="F35" s="538"/>
      <c r="G35" s="538"/>
      <c r="H35" s="538"/>
      <c r="I35" s="538"/>
      <c r="J35" s="538"/>
      <c r="K35" s="525"/>
    </row>
    <row r="36" spans="1:26" x14ac:dyDescent="0.3">
      <c r="A36" s="541" t="s">
        <v>0</v>
      </c>
      <c r="B36" s="539" t="s">
        <v>19</v>
      </c>
      <c r="C36" s="540"/>
      <c r="D36" s="542" t="s">
        <v>5</v>
      </c>
      <c r="E36" s="543"/>
      <c r="F36" s="542" t="s">
        <v>6</v>
      </c>
      <c r="G36" s="543"/>
      <c r="H36" s="542" t="s">
        <v>7</v>
      </c>
      <c r="I36" s="543"/>
      <c r="J36" s="542" t="s">
        <v>8</v>
      </c>
      <c r="K36" s="544"/>
    </row>
    <row r="37" spans="1:26" x14ac:dyDescent="0.3">
      <c r="A37" s="541"/>
      <c r="B37" s="8" t="s">
        <v>9</v>
      </c>
      <c r="C37" s="8" t="s">
        <v>10</v>
      </c>
      <c r="D37" s="8" t="s">
        <v>9</v>
      </c>
      <c r="E37" s="8" t="s">
        <v>10</v>
      </c>
      <c r="F37" s="8" t="s">
        <v>9</v>
      </c>
      <c r="G37" s="8" t="s">
        <v>10</v>
      </c>
      <c r="H37" s="8" t="s">
        <v>9</v>
      </c>
      <c r="I37" s="8" t="s">
        <v>10</v>
      </c>
      <c r="J37" s="8" t="s">
        <v>9</v>
      </c>
      <c r="K37" s="18" t="s">
        <v>10</v>
      </c>
    </row>
    <row r="38" spans="1:26" x14ac:dyDescent="0.3">
      <c r="A38" s="251" t="s">
        <v>39</v>
      </c>
      <c r="B38" s="15">
        <f>'TAB1'!B102</f>
        <v>0</v>
      </c>
      <c r="C38" s="16"/>
      <c r="D38" s="15">
        <f>'TAB1'!D102</f>
        <v>0</v>
      </c>
      <c r="E38" s="16">
        <f>IFERROR(D38/$B38,0)</f>
        <v>0</v>
      </c>
      <c r="F38" s="15">
        <f>'TAB1'!F102</f>
        <v>0</v>
      </c>
      <c r="G38" s="16">
        <f>IFERROR(F38/$B38,0)</f>
        <v>0</v>
      </c>
      <c r="H38" s="15">
        <f>'TAB1'!H102</f>
        <v>0</v>
      </c>
      <c r="I38" s="16">
        <f>IFERROR(H38/$B38,0)</f>
        <v>0</v>
      </c>
      <c r="J38" s="15">
        <f>'TAB1'!J102</f>
        <v>0</v>
      </c>
      <c r="K38" s="52">
        <f>IFERROR(J38/$B38,0)</f>
        <v>0</v>
      </c>
    </row>
    <row r="39" spans="1:26" x14ac:dyDescent="0.3">
      <c r="A39" s="250" t="s">
        <v>242</v>
      </c>
      <c r="B39" s="9">
        <f>SUM(D39,F39,H39,J39)</f>
        <v>0</v>
      </c>
      <c r="C39" s="50">
        <f>IFERROR(B39/$B$8,0)</f>
        <v>0</v>
      </c>
      <c r="D39" s="9">
        <f>'TAB5'!E33*-1</f>
        <v>0</v>
      </c>
      <c r="E39" s="50">
        <f>IFERROR(D39/$B39,0)</f>
        <v>0</v>
      </c>
      <c r="F39" s="9">
        <f>'TAB5'!H33*-1</f>
        <v>0</v>
      </c>
      <c r="G39" s="50">
        <f>IFERROR(F39/$B39,0)</f>
        <v>0</v>
      </c>
      <c r="H39" s="9">
        <f>'TAB5'!K33*-1</f>
        <v>0</v>
      </c>
      <c r="I39" s="50">
        <f>IFERROR(H39/$B39,0)</f>
        <v>0</v>
      </c>
      <c r="J39" s="9">
        <f>'TAB5'!N33*-1</f>
        <v>0</v>
      </c>
      <c r="K39" s="50">
        <f>IFERROR(J39/$B39,0)</f>
        <v>0</v>
      </c>
    </row>
    <row r="40" spans="1:26" s="253" customFormat="1" ht="27" x14ac:dyDescent="0.3">
      <c r="A40" s="252" t="s">
        <v>240</v>
      </c>
      <c r="B40" s="254">
        <f>SUM(B38:B39)</f>
        <v>0</v>
      </c>
      <c r="C40" s="255">
        <f>IFERROR(B40/$B$38,0)</f>
        <v>0</v>
      </c>
      <c r="D40" s="254">
        <f>SUM(D38:D39)</f>
        <v>0</v>
      </c>
      <c r="E40" s="255">
        <f>IFERROR(D40/$B40,0)</f>
        <v>0</v>
      </c>
      <c r="F40" s="254">
        <f>SUM(F38:F39)</f>
        <v>0</v>
      </c>
      <c r="G40" s="255">
        <f>IFERROR(F40/$B40,0)</f>
        <v>0</v>
      </c>
      <c r="H40" s="254">
        <f>SUM(H38:H39)</f>
        <v>0</v>
      </c>
      <c r="I40" s="255">
        <f>IFERROR(H40/$B40,0)</f>
        <v>0</v>
      </c>
      <c r="J40" s="254">
        <f>SUM(J38:J39)</f>
        <v>0</v>
      </c>
      <c r="K40" s="255">
        <f>IFERROR(J40/$B40,0)</f>
        <v>0</v>
      </c>
      <c r="O40" s="6"/>
      <c r="P40" s="6"/>
      <c r="Q40" s="6"/>
      <c r="R40" s="6"/>
      <c r="S40" s="6"/>
      <c r="T40" s="6"/>
      <c r="U40" s="6"/>
      <c r="V40" s="6"/>
      <c r="W40" s="6"/>
      <c r="X40" s="6"/>
      <c r="Y40" s="6"/>
      <c r="Z40" s="6"/>
    </row>
    <row r="41" spans="1:26" x14ac:dyDescent="0.3">
      <c r="A41" s="53" t="s">
        <v>82</v>
      </c>
      <c r="B41" s="9">
        <f>B38-SUM(B42:B43,B47)+B39</f>
        <v>0</v>
      </c>
      <c r="C41" s="14">
        <f t="shared" ref="C41:C48" si="12">IFERROR(B41/$B$40,0)</f>
        <v>0</v>
      </c>
      <c r="D41" s="9">
        <f>D38-SUM(D42:D43,D47)+D39</f>
        <v>0</v>
      </c>
      <c r="E41" s="14">
        <f t="shared" ref="E41" si="13">IFERROR(D41/$B41,0)</f>
        <v>0</v>
      </c>
      <c r="F41" s="9">
        <f>F38-SUM(F42:F43,F47)+F39</f>
        <v>0</v>
      </c>
      <c r="G41" s="14">
        <f t="shared" ref="G41" si="14">IFERROR(F41/$B41,0)</f>
        <v>0</v>
      </c>
      <c r="H41" s="9">
        <f>H38-SUM(H42:H43,H47)+H39</f>
        <v>0</v>
      </c>
      <c r="I41" s="14">
        <f>IFERROR(H41/$B41,0)</f>
        <v>0</v>
      </c>
      <c r="J41" s="9">
        <f>J38-SUM(J42:J43,J47)+J39</f>
        <v>0</v>
      </c>
      <c r="K41" s="14">
        <f>IFERROR(J41/$B41,0)</f>
        <v>0</v>
      </c>
    </row>
    <row r="42" spans="1:26" x14ac:dyDescent="0.3">
      <c r="A42" s="53" t="s">
        <v>85</v>
      </c>
      <c r="B42" s="9">
        <f>SUM('TAB1'!B76,'TAB1'!B87)</f>
        <v>0</v>
      </c>
      <c r="C42" s="14">
        <f t="shared" si="12"/>
        <v>0</v>
      </c>
      <c r="D42" s="9">
        <f>SUM('TAB1'!D76,'TAB1'!D87)</f>
        <v>0</v>
      </c>
      <c r="E42" s="14">
        <f t="shared" ref="E42:E48" si="15">IFERROR(D42/$B42,0)</f>
        <v>0</v>
      </c>
      <c r="F42" s="9">
        <f>SUM('TAB1'!F76,'TAB1'!F87)</f>
        <v>0</v>
      </c>
      <c r="G42" s="14">
        <f t="shared" ref="G42:G48" si="16">IFERROR(F42/$B42,0)</f>
        <v>0</v>
      </c>
      <c r="H42" s="9">
        <f>SUM('TAB1'!H76,'TAB1'!H87)</f>
        <v>0</v>
      </c>
      <c r="I42" s="14">
        <f t="shared" ref="I42:I48" si="17">IFERROR(H42/$B42,0)</f>
        <v>0</v>
      </c>
      <c r="J42" s="9">
        <f>SUM('TAB1'!J76,'TAB1'!J87)</f>
        <v>0</v>
      </c>
      <c r="K42" s="14">
        <f t="shared" ref="K42:K48" si="18">IFERROR(J42/$B42,0)</f>
        <v>0</v>
      </c>
    </row>
    <row r="43" spans="1:26" x14ac:dyDescent="0.3">
      <c r="A43" s="53" t="s">
        <v>83</v>
      </c>
      <c r="B43" s="9">
        <f>SUM(B44:B46)</f>
        <v>0</v>
      </c>
      <c r="C43" s="14">
        <f t="shared" si="12"/>
        <v>0</v>
      </c>
      <c r="D43" s="9">
        <f>SUM(D44:D46)</f>
        <v>0</v>
      </c>
      <c r="E43" s="14">
        <f t="shared" si="15"/>
        <v>0</v>
      </c>
      <c r="F43" s="9">
        <f>SUM(F44:F46)</f>
        <v>0</v>
      </c>
      <c r="G43" s="14">
        <f t="shared" si="16"/>
        <v>0</v>
      </c>
      <c r="H43" s="9">
        <f>SUM(H44:H46)</f>
        <v>0</v>
      </c>
      <c r="I43" s="14">
        <f t="shared" si="17"/>
        <v>0</v>
      </c>
      <c r="J43" s="9">
        <f>SUM(J44:J46)</f>
        <v>0</v>
      </c>
      <c r="K43" s="14">
        <f t="shared" si="18"/>
        <v>0</v>
      </c>
    </row>
    <row r="44" spans="1:26" x14ac:dyDescent="0.3">
      <c r="A44" s="54" t="s">
        <v>4</v>
      </c>
      <c r="B44" s="9">
        <f>'TAB1'!B82</f>
        <v>0</v>
      </c>
      <c r="C44" s="14">
        <f t="shared" si="12"/>
        <v>0</v>
      </c>
      <c r="D44" s="9">
        <f>'TAB1'!D82</f>
        <v>0</v>
      </c>
      <c r="E44" s="14">
        <f t="shared" si="15"/>
        <v>0</v>
      </c>
      <c r="F44" s="9">
        <f>'TAB1'!F82</f>
        <v>0</v>
      </c>
      <c r="G44" s="14">
        <f t="shared" si="16"/>
        <v>0</v>
      </c>
      <c r="H44" s="9">
        <f>'TAB1'!H82</f>
        <v>0</v>
      </c>
      <c r="I44" s="14">
        <f t="shared" si="17"/>
        <v>0</v>
      </c>
      <c r="J44" s="9">
        <f>'TAB1'!J82</f>
        <v>0</v>
      </c>
      <c r="K44" s="14">
        <f t="shared" si="18"/>
        <v>0</v>
      </c>
    </row>
    <row r="45" spans="1:26" x14ac:dyDescent="0.3">
      <c r="A45" s="54" t="s">
        <v>16</v>
      </c>
      <c r="B45" s="9">
        <f>'TAB1'!B83</f>
        <v>0</v>
      </c>
      <c r="C45" s="14">
        <f t="shared" si="12"/>
        <v>0</v>
      </c>
      <c r="D45" s="9">
        <f>'TAB1'!D83</f>
        <v>0</v>
      </c>
      <c r="E45" s="14">
        <f t="shared" si="15"/>
        <v>0</v>
      </c>
      <c r="F45" s="9">
        <f>'TAB1'!F83</f>
        <v>0</v>
      </c>
      <c r="G45" s="14">
        <f t="shared" si="16"/>
        <v>0</v>
      </c>
      <c r="H45" s="9">
        <f>'TAB1'!H83</f>
        <v>0</v>
      </c>
      <c r="I45" s="14">
        <f t="shared" si="17"/>
        <v>0</v>
      </c>
      <c r="J45" s="9">
        <f>'TAB1'!J83</f>
        <v>0</v>
      </c>
      <c r="K45" s="14">
        <f t="shared" si="18"/>
        <v>0</v>
      </c>
    </row>
    <row r="46" spans="1:26" x14ac:dyDescent="0.3">
      <c r="A46" s="54" t="s">
        <v>38</v>
      </c>
      <c r="B46" s="9">
        <f>'TAB1'!B84</f>
        <v>0</v>
      </c>
      <c r="C46" s="14">
        <f t="shared" si="12"/>
        <v>0</v>
      </c>
      <c r="D46" s="9">
        <f>'TAB1'!D84</f>
        <v>0</v>
      </c>
      <c r="E46" s="14">
        <f t="shared" si="15"/>
        <v>0</v>
      </c>
      <c r="F46" s="9">
        <f>'TAB1'!F84</f>
        <v>0</v>
      </c>
      <c r="G46" s="14">
        <f t="shared" si="16"/>
        <v>0</v>
      </c>
      <c r="H46" s="9">
        <f>'TAB1'!H84</f>
        <v>0</v>
      </c>
      <c r="I46" s="14">
        <f t="shared" si="17"/>
        <v>0</v>
      </c>
      <c r="J46" s="9">
        <f>'TAB1'!J84</f>
        <v>0</v>
      </c>
      <c r="K46" s="14">
        <f t="shared" si="18"/>
        <v>0</v>
      </c>
    </row>
    <row r="47" spans="1:26" x14ac:dyDescent="0.3">
      <c r="A47" s="53" t="s">
        <v>84</v>
      </c>
      <c r="B47" s="9">
        <f>'TAB1'!B97+'TAB1'!B101</f>
        <v>0</v>
      </c>
      <c r="C47" s="14">
        <f t="shared" si="12"/>
        <v>0</v>
      </c>
      <c r="D47" s="9">
        <f>'TAB1'!D97+'TAB1'!D101</f>
        <v>0</v>
      </c>
      <c r="E47" s="14">
        <f t="shared" si="15"/>
        <v>0</v>
      </c>
      <c r="F47" s="9">
        <f>'TAB1'!F97+'TAB1'!F101</f>
        <v>0</v>
      </c>
      <c r="G47" s="14">
        <f t="shared" si="16"/>
        <v>0</v>
      </c>
      <c r="H47" s="9">
        <f>'TAB1'!H97+'TAB1'!H101</f>
        <v>0</v>
      </c>
      <c r="I47" s="14">
        <f t="shared" si="17"/>
        <v>0</v>
      </c>
      <c r="J47" s="9">
        <f>'TAB1'!J97+'TAB1'!J101</f>
        <v>0</v>
      </c>
      <c r="K47" s="14">
        <f t="shared" si="18"/>
        <v>0</v>
      </c>
    </row>
    <row r="48" spans="1:26" s="6" customFormat="1" ht="14.45" customHeight="1" x14ac:dyDescent="0.3">
      <c r="A48" s="51" t="s">
        <v>243</v>
      </c>
      <c r="B48" s="15">
        <f>SUM(B41:B43,B47)</f>
        <v>0</v>
      </c>
      <c r="C48" s="16">
        <f t="shared" si="12"/>
        <v>0</v>
      </c>
      <c r="D48" s="15">
        <f>SUM(D41:D43,D47)</f>
        <v>0</v>
      </c>
      <c r="E48" s="16">
        <f t="shared" si="15"/>
        <v>0</v>
      </c>
      <c r="F48" s="15">
        <f>SUM(F41:F43,F47)</f>
        <v>0</v>
      </c>
      <c r="G48" s="16">
        <f t="shared" si="16"/>
        <v>0</v>
      </c>
      <c r="H48" s="15">
        <f>SUM(H41:H43,H47)</f>
        <v>0</v>
      </c>
      <c r="I48" s="16">
        <f t="shared" si="17"/>
        <v>0</v>
      </c>
      <c r="J48" s="15">
        <f>SUM(J41:J43,J47)</f>
        <v>0</v>
      </c>
      <c r="K48" s="52">
        <f t="shared" si="18"/>
        <v>0</v>
      </c>
    </row>
    <row r="50" spans="1:26" ht="21" x14ac:dyDescent="0.35">
      <c r="A50" s="538" t="s">
        <v>258</v>
      </c>
      <c r="B50" s="538"/>
      <c r="C50" s="538"/>
      <c r="D50" s="538"/>
      <c r="E50" s="538"/>
      <c r="F50" s="538"/>
      <c r="G50" s="538"/>
      <c r="H50" s="538"/>
      <c r="I50" s="538"/>
      <c r="J50" s="538"/>
      <c r="K50" s="525"/>
    </row>
    <row r="51" spans="1:26" x14ac:dyDescent="0.3">
      <c r="A51" s="541" t="s">
        <v>0</v>
      </c>
      <c r="B51" s="539" t="s">
        <v>19</v>
      </c>
      <c r="C51" s="540"/>
      <c r="D51" s="542" t="s">
        <v>5</v>
      </c>
      <c r="E51" s="543"/>
      <c r="F51" s="542" t="s">
        <v>6</v>
      </c>
      <c r="G51" s="543"/>
      <c r="H51" s="542" t="s">
        <v>7</v>
      </c>
      <c r="I51" s="543"/>
      <c r="J51" s="542" t="s">
        <v>8</v>
      </c>
      <c r="K51" s="544"/>
    </row>
    <row r="52" spans="1:26" x14ac:dyDescent="0.3">
      <c r="A52" s="541"/>
      <c r="B52" s="8" t="s">
        <v>9</v>
      </c>
      <c r="C52" s="8" t="s">
        <v>10</v>
      </c>
      <c r="D52" s="8" t="s">
        <v>9</v>
      </c>
      <c r="E52" s="8" t="s">
        <v>10</v>
      </c>
      <c r="F52" s="8" t="s">
        <v>9</v>
      </c>
      <c r="G52" s="8" t="s">
        <v>10</v>
      </c>
      <c r="H52" s="8" t="s">
        <v>9</v>
      </c>
      <c r="I52" s="8" t="s">
        <v>10</v>
      </c>
      <c r="J52" s="8" t="s">
        <v>9</v>
      </c>
      <c r="K52" s="18" t="s">
        <v>10</v>
      </c>
    </row>
    <row r="53" spans="1:26" x14ac:dyDescent="0.3">
      <c r="A53" s="251" t="s">
        <v>39</v>
      </c>
      <c r="B53" s="15">
        <f>'TAB1'!B135</f>
        <v>0</v>
      </c>
      <c r="C53" s="16"/>
      <c r="D53" s="15">
        <f>'TAB1'!D135</f>
        <v>0</v>
      </c>
      <c r="E53" s="16">
        <f>IFERROR(D53/$B53,0)</f>
        <v>0</v>
      </c>
      <c r="F53" s="15">
        <f>'TAB1'!F135</f>
        <v>0</v>
      </c>
      <c r="G53" s="16">
        <f>IFERROR(F53/$B53,0)</f>
        <v>0</v>
      </c>
      <c r="H53" s="15">
        <f>'TAB1'!H135</f>
        <v>0</v>
      </c>
      <c r="I53" s="16">
        <f>IFERROR(H53/$B53,0)</f>
        <v>0</v>
      </c>
      <c r="J53" s="15">
        <f>'TAB1'!J135</f>
        <v>0</v>
      </c>
      <c r="K53" s="52">
        <f>IFERROR(J53/$B53,0)</f>
        <v>0</v>
      </c>
    </row>
    <row r="54" spans="1:26" x14ac:dyDescent="0.3">
      <c r="A54" s="250" t="s">
        <v>242</v>
      </c>
      <c r="B54" s="9">
        <f>SUM(D54,F54,H54,J54)</f>
        <v>0</v>
      </c>
      <c r="C54" s="50">
        <f>IFERROR(B54/$B$8,0)</f>
        <v>0</v>
      </c>
      <c r="D54" s="9">
        <f>'TAB5'!E43*-1</f>
        <v>0</v>
      </c>
      <c r="E54" s="50">
        <f>IFERROR(D54/$B54,0)</f>
        <v>0</v>
      </c>
      <c r="F54" s="9">
        <f>'TAB5'!H43*-1</f>
        <v>0</v>
      </c>
      <c r="G54" s="50">
        <f>IFERROR(F54/$B54,0)</f>
        <v>0</v>
      </c>
      <c r="H54" s="9">
        <f>'TAB5'!K43*-1</f>
        <v>0</v>
      </c>
      <c r="I54" s="50">
        <f>IFERROR(H54/$B54,0)</f>
        <v>0</v>
      </c>
      <c r="J54" s="9">
        <f>'TAB5'!N43*-1</f>
        <v>0</v>
      </c>
      <c r="K54" s="50">
        <f>IFERROR(J54/$B54,0)</f>
        <v>0</v>
      </c>
    </row>
    <row r="55" spans="1:26" s="253" customFormat="1" ht="27" x14ac:dyDescent="0.3">
      <c r="A55" s="252" t="s">
        <v>240</v>
      </c>
      <c r="B55" s="254">
        <f>SUM(B53:B54)</f>
        <v>0</v>
      </c>
      <c r="C55" s="255">
        <f>IFERROR(B55/$B$53,0)</f>
        <v>0</v>
      </c>
      <c r="D55" s="254">
        <f>SUM(D53:D54)</f>
        <v>0</v>
      </c>
      <c r="E55" s="255">
        <f>IFERROR(D55/$B55,0)</f>
        <v>0</v>
      </c>
      <c r="F55" s="254">
        <f>SUM(F53:F54)</f>
        <v>0</v>
      </c>
      <c r="G55" s="255">
        <f>IFERROR(F55/$B55,0)</f>
        <v>0</v>
      </c>
      <c r="H55" s="254">
        <f>SUM(H53:H54)</f>
        <v>0</v>
      </c>
      <c r="I55" s="255">
        <f>IFERROR(H55/$B55,0)</f>
        <v>0</v>
      </c>
      <c r="J55" s="254">
        <f>SUM(J53:J54)</f>
        <v>0</v>
      </c>
      <c r="K55" s="255">
        <f>IFERROR(J55/$B55,0)</f>
        <v>0</v>
      </c>
      <c r="O55" s="6"/>
      <c r="P55" s="6"/>
      <c r="Q55" s="6"/>
      <c r="R55" s="6"/>
      <c r="S55" s="6"/>
      <c r="T55" s="6"/>
      <c r="U55" s="6"/>
      <c r="V55" s="6"/>
      <c r="W55" s="6"/>
      <c r="X55" s="6"/>
      <c r="Y55" s="6"/>
      <c r="Z55" s="6"/>
    </row>
    <row r="56" spans="1:26" x14ac:dyDescent="0.3">
      <c r="A56" s="53" t="s">
        <v>82</v>
      </c>
      <c r="B56" s="9">
        <f>B53-SUM(B57:B58,B62)+B54</f>
        <v>0</v>
      </c>
      <c r="C56" s="14">
        <f>IFERROR(B56/$B$55,0)</f>
        <v>0</v>
      </c>
      <c r="D56" s="9">
        <f>D53-SUM(D57:D58,D62)+D54</f>
        <v>0</v>
      </c>
      <c r="E56" s="14">
        <f t="shared" ref="E56:E63" si="19">IFERROR(D56/$B56,0)</f>
        <v>0</v>
      </c>
      <c r="F56" s="9">
        <f>F53-SUM(F57:F58,F62)+F54</f>
        <v>0</v>
      </c>
      <c r="G56" s="14">
        <f t="shared" ref="G56:G63" si="20">IFERROR(F56/$B56,0)</f>
        <v>0</v>
      </c>
      <c r="H56" s="9">
        <f>H53-SUM(H57:H58,H62)+H54</f>
        <v>0</v>
      </c>
      <c r="I56" s="14">
        <f>IFERROR(H56/$B56,0)</f>
        <v>0</v>
      </c>
      <c r="J56" s="9">
        <f>J53-SUM(J57:J58,J62)+J54</f>
        <v>0</v>
      </c>
      <c r="K56" s="14">
        <f>IFERROR(J56/$B56,0)</f>
        <v>0</v>
      </c>
    </row>
    <row r="57" spans="1:26" x14ac:dyDescent="0.3">
      <c r="A57" s="53" t="s">
        <v>85</v>
      </c>
      <c r="B57" s="9">
        <f>SUM('TAB1'!B109,'TAB1'!B120)</f>
        <v>0</v>
      </c>
      <c r="C57" s="14">
        <f t="shared" ref="C57:C62" si="21">IFERROR(B57/$B$55,0)</f>
        <v>0</v>
      </c>
      <c r="D57" s="9">
        <f>SUM('TAB1'!D109,'TAB1'!D120)</f>
        <v>0</v>
      </c>
      <c r="E57" s="14">
        <f t="shared" si="19"/>
        <v>0</v>
      </c>
      <c r="F57" s="9">
        <f>SUM('TAB1'!F109,'TAB1'!F120)</f>
        <v>0</v>
      </c>
      <c r="G57" s="14">
        <f t="shared" si="20"/>
        <v>0</v>
      </c>
      <c r="H57" s="9">
        <f>SUM('TAB1'!H109,'TAB1'!H120)</f>
        <v>0</v>
      </c>
      <c r="I57" s="14">
        <f t="shared" ref="I57:I63" si="22">IFERROR(H57/$B57,0)</f>
        <v>0</v>
      </c>
      <c r="J57" s="9">
        <f>SUM('TAB1'!J109,'TAB1'!J120)</f>
        <v>0</v>
      </c>
      <c r="K57" s="14">
        <f t="shared" ref="K57:K63" si="23">IFERROR(J57/$B57,0)</f>
        <v>0</v>
      </c>
    </row>
    <row r="58" spans="1:26" x14ac:dyDescent="0.3">
      <c r="A58" s="53" t="s">
        <v>83</v>
      </c>
      <c r="B58" s="9">
        <f>SUM(B59:B61)</f>
        <v>0</v>
      </c>
      <c r="C58" s="14">
        <f t="shared" si="21"/>
        <v>0</v>
      </c>
      <c r="D58" s="9">
        <f>SUM(D59:D61)</f>
        <v>0</v>
      </c>
      <c r="E58" s="14">
        <f t="shared" si="19"/>
        <v>0</v>
      </c>
      <c r="F58" s="9">
        <f>SUM(F59:F61)</f>
        <v>0</v>
      </c>
      <c r="G58" s="14">
        <f t="shared" si="20"/>
        <v>0</v>
      </c>
      <c r="H58" s="9">
        <f>SUM(H59:H61)</f>
        <v>0</v>
      </c>
      <c r="I58" s="14">
        <f t="shared" si="22"/>
        <v>0</v>
      </c>
      <c r="J58" s="9">
        <f>SUM(J59:J61)</f>
        <v>0</v>
      </c>
      <c r="K58" s="14">
        <f t="shared" si="23"/>
        <v>0</v>
      </c>
    </row>
    <row r="59" spans="1:26" x14ac:dyDescent="0.3">
      <c r="A59" s="54" t="s">
        <v>4</v>
      </c>
      <c r="B59" s="9">
        <f>'TAB1'!B115</f>
        <v>0</v>
      </c>
      <c r="C59" s="14">
        <f t="shared" si="21"/>
        <v>0</v>
      </c>
      <c r="D59" s="9">
        <f>'TAB1'!D115</f>
        <v>0</v>
      </c>
      <c r="E59" s="14">
        <f t="shared" si="19"/>
        <v>0</v>
      </c>
      <c r="F59" s="9">
        <f>'TAB1'!F115</f>
        <v>0</v>
      </c>
      <c r="G59" s="14">
        <f t="shared" si="20"/>
        <v>0</v>
      </c>
      <c r="H59" s="9">
        <f>'TAB1'!H115</f>
        <v>0</v>
      </c>
      <c r="I59" s="14">
        <f t="shared" si="22"/>
        <v>0</v>
      </c>
      <c r="J59" s="9">
        <f>'TAB1'!J115</f>
        <v>0</v>
      </c>
      <c r="K59" s="14">
        <f t="shared" si="23"/>
        <v>0</v>
      </c>
    </row>
    <row r="60" spans="1:26" x14ac:dyDescent="0.3">
      <c r="A60" s="54" t="s">
        <v>16</v>
      </c>
      <c r="B60" s="9">
        <f>'TAB1'!B116</f>
        <v>0</v>
      </c>
      <c r="C60" s="14">
        <f t="shared" si="21"/>
        <v>0</v>
      </c>
      <c r="D60" s="9">
        <f>'TAB1'!D116</f>
        <v>0</v>
      </c>
      <c r="E60" s="14">
        <f t="shared" si="19"/>
        <v>0</v>
      </c>
      <c r="F60" s="9">
        <f>'TAB1'!F116</f>
        <v>0</v>
      </c>
      <c r="G60" s="14">
        <f t="shared" si="20"/>
        <v>0</v>
      </c>
      <c r="H60" s="9">
        <f>'TAB1'!H116</f>
        <v>0</v>
      </c>
      <c r="I60" s="14">
        <f t="shared" si="22"/>
        <v>0</v>
      </c>
      <c r="J60" s="9">
        <f>'TAB1'!J116</f>
        <v>0</v>
      </c>
      <c r="K60" s="14">
        <f t="shared" si="23"/>
        <v>0</v>
      </c>
    </row>
    <row r="61" spans="1:26" x14ac:dyDescent="0.3">
      <c r="A61" s="54" t="s">
        <v>38</v>
      </c>
      <c r="B61" s="9">
        <f>'TAB1'!B117</f>
        <v>0</v>
      </c>
      <c r="C61" s="14">
        <f t="shared" si="21"/>
        <v>0</v>
      </c>
      <c r="D61" s="9">
        <f>'TAB1'!D117</f>
        <v>0</v>
      </c>
      <c r="E61" s="14">
        <f t="shared" si="19"/>
        <v>0</v>
      </c>
      <c r="F61" s="9">
        <f>'TAB1'!F117</f>
        <v>0</v>
      </c>
      <c r="G61" s="14">
        <f t="shared" si="20"/>
        <v>0</v>
      </c>
      <c r="H61" s="9">
        <f>'TAB1'!H117</f>
        <v>0</v>
      </c>
      <c r="I61" s="14">
        <f t="shared" si="22"/>
        <v>0</v>
      </c>
      <c r="J61" s="9">
        <f>'TAB1'!J117</f>
        <v>0</v>
      </c>
      <c r="K61" s="14">
        <f t="shared" si="23"/>
        <v>0</v>
      </c>
    </row>
    <row r="62" spans="1:26" x14ac:dyDescent="0.3">
      <c r="A62" s="53" t="s">
        <v>84</v>
      </c>
      <c r="B62" s="9">
        <f>'TAB1'!B130+'TAB1'!B134</f>
        <v>0</v>
      </c>
      <c r="C62" s="14">
        <f t="shared" si="21"/>
        <v>0</v>
      </c>
      <c r="D62" s="9">
        <f>'TAB1'!D130+'TAB1'!D134</f>
        <v>0</v>
      </c>
      <c r="E62" s="14">
        <f t="shared" si="19"/>
        <v>0</v>
      </c>
      <c r="F62" s="9">
        <f>'TAB1'!F130+'TAB1'!F134</f>
        <v>0</v>
      </c>
      <c r="G62" s="14">
        <f t="shared" si="20"/>
        <v>0</v>
      </c>
      <c r="H62" s="9">
        <f>'TAB1'!H130+'TAB1'!H134</f>
        <v>0</v>
      </c>
      <c r="I62" s="14">
        <f t="shared" si="22"/>
        <v>0</v>
      </c>
      <c r="J62" s="9">
        <f>'TAB1'!J130+'TAB1'!J134</f>
        <v>0</v>
      </c>
      <c r="K62" s="14">
        <f t="shared" si="23"/>
        <v>0</v>
      </c>
    </row>
    <row r="63" spans="1:26" s="6" customFormat="1" ht="14.45" customHeight="1" x14ac:dyDescent="0.3">
      <c r="A63" s="51" t="s">
        <v>243</v>
      </c>
      <c r="B63" s="15">
        <f>SUM(B56:B58,B62)</f>
        <v>0</v>
      </c>
      <c r="C63" s="16">
        <f>IFERROR(B63/$B$55,0)</f>
        <v>0</v>
      </c>
      <c r="D63" s="15">
        <f>SUM(D56:D58,D62)</f>
        <v>0</v>
      </c>
      <c r="E63" s="16">
        <f t="shared" si="19"/>
        <v>0</v>
      </c>
      <c r="F63" s="15">
        <f>SUM(F56:F58,F62)</f>
        <v>0</v>
      </c>
      <c r="G63" s="16">
        <f t="shared" si="20"/>
        <v>0</v>
      </c>
      <c r="H63" s="15">
        <f>SUM(H56:H58,H62)</f>
        <v>0</v>
      </c>
      <c r="I63" s="16">
        <f t="shared" si="22"/>
        <v>0</v>
      </c>
      <c r="J63" s="15">
        <f>SUM(J56:J58,J62)</f>
        <v>0</v>
      </c>
      <c r="K63" s="52">
        <f t="shared" si="23"/>
        <v>0</v>
      </c>
    </row>
    <row r="65" spans="1:26" ht="21" x14ac:dyDescent="0.35">
      <c r="A65" s="538" t="s">
        <v>259</v>
      </c>
      <c r="B65" s="538"/>
      <c r="C65" s="538"/>
      <c r="D65" s="538"/>
      <c r="E65" s="538"/>
      <c r="F65" s="538"/>
      <c r="G65" s="538"/>
      <c r="H65" s="538"/>
      <c r="I65" s="538"/>
      <c r="J65" s="538"/>
      <c r="K65" s="525"/>
    </row>
    <row r="66" spans="1:26" x14ac:dyDescent="0.3">
      <c r="A66" s="541" t="s">
        <v>0</v>
      </c>
      <c r="B66" s="539" t="s">
        <v>19</v>
      </c>
      <c r="C66" s="540"/>
      <c r="D66" s="542" t="s">
        <v>5</v>
      </c>
      <c r="E66" s="543"/>
      <c r="F66" s="542" t="s">
        <v>6</v>
      </c>
      <c r="G66" s="543"/>
      <c r="H66" s="542" t="s">
        <v>7</v>
      </c>
      <c r="I66" s="543"/>
      <c r="J66" s="542" t="s">
        <v>8</v>
      </c>
      <c r="K66" s="544"/>
    </row>
    <row r="67" spans="1:26" x14ac:dyDescent="0.3">
      <c r="A67" s="541"/>
      <c r="B67" s="8" t="s">
        <v>9</v>
      </c>
      <c r="C67" s="8" t="s">
        <v>10</v>
      </c>
      <c r="D67" s="8" t="s">
        <v>9</v>
      </c>
      <c r="E67" s="8" t="s">
        <v>10</v>
      </c>
      <c r="F67" s="8" t="s">
        <v>9</v>
      </c>
      <c r="G67" s="8" t="s">
        <v>10</v>
      </c>
      <c r="H67" s="8" t="s">
        <v>9</v>
      </c>
      <c r="I67" s="8" t="s">
        <v>10</v>
      </c>
      <c r="J67" s="8" t="s">
        <v>9</v>
      </c>
      <c r="K67" s="18" t="s">
        <v>10</v>
      </c>
    </row>
    <row r="68" spans="1:26" x14ac:dyDescent="0.3">
      <c r="A68" s="251" t="s">
        <v>39</v>
      </c>
      <c r="B68" s="15">
        <f>'TAB1'!B168</f>
        <v>0</v>
      </c>
      <c r="C68" s="16"/>
      <c r="D68" s="15">
        <f>'TAB1'!D168</f>
        <v>0</v>
      </c>
      <c r="E68" s="16">
        <f>IFERROR(D68/$B68,0)</f>
        <v>0</v>
      </c>
      <c r="F68" s="15">
        <f>'TAB1'!F168</f>
        <v>0</v>
      </c>
      <c r="G68" s="16">
        <f>IFERROR(F68/$B68,0)</f>
        <v>0</v>
      </c>
      <c r="H68" s="15">
        <f>'TAB1'!H168</f>
        <v>0</v>
      </c>
      <c r="I68" s="16">
        <f>IFERROR(H68/$B68,0)</f>
        <v>0</v>
      </c>
      <c r="J68" s="15">
        <f>'TAB1'!J168</f>
        <v>0</v>
      </c>
      <c r="K68" s="52">
        <f>IFERROR(J68/$B68,0)</f>
        <v>0</v>
      </c>
    </row>
    <row r="69" spans="1:26" x14ac:dyDescent="0.3">
      <c r="A69" s="250" t="s">
        <v>242</v>
      </c>
      <c r="B69" s="9">
        <f>SUM(D69,F69,H69,J69)</f>
        <v>0</v>
      </c>
      <c r="C69" s="50">
        <f>IFERROR(B69/$B$8,0)</f>
        <v>0</v>
      </c>
      <c r="D69" s="9">
        <f>'TAB5'!E53*-1</f>
        <v>0</v>
      </c>
      <c r="E69" s="50">
        <f>IFERROR(D69/$B69,0)</f>
        <v>0</v>
      </c>
      <c r="F69" s="9">
        <f>'TAB5'!H53*-1</f>
        <v>0</v>
      </c>
      <c r="G69" s="50">
        <f>IFERROR(F69/$B69,0)</f>
        <v>0</v>
      </c>
      <c r="H69" s="9">
        <f>'TAB5'!K53*-1</f>
        <v>0</v>
      </c>
      <c r="I69" s="50">
        <f>IFERROR(H69/$B69,0)</f>
        <v>0</v>
      </c>
      <c r="J69" s="9">
        <f>'TAB5'!N53*-1</f>
        <v>0</v>
      </c>
      <c r="K69" s="50">
        <f>IFERROR(J69/$B69,0)</f>
        <v>0</v>
      </c>
    </row>
    <row r="70" spans="1:26" s="253" customFormat="1" ht="27" x14ac:dyDescent="0.3">
      <c r="A70" s="252" t="s">
        <v>240</v>
      </c>
      <c r="B70" s="254">
        <f>SUM(B68:B69)</f>
        <v>0</v>
      </c>
      <c r="C70" s="255">
        <f>IFERROR(B70/$B$68,0)</f>
        <v>0</v>
      </c>
      <c r="D70" s="254">
        <f>SUM(D68:D69)</f>
        <v>0</v>
      </c>
      <c r="E70" s="255">
        <f>IFERROR(D70/$B70,0)</f>
        <v>0</v>
      </c>
      <c r="F70" s="254">
        <f>SUM(F68:F69)</f>
        <v>0</v>
      </c>
      <c r="G70" s="255">
        <f>IFERROR(F70/$B70,0)</f>
        <v>0</v>
      </c>
      <c r="H70" s="254">
        <f>SUM(H68:H69)</f>
        <v>0</v>
      </c>
      <c r="I70" s="255">
        <f>IFERROR(H70/$B70,0)</f>
        <v>0</v>
      </c>
      <c r="J70" s="254">
        <f>SUM(J68:J69)</f>
        <v>0</v>
      </c>
      <c r="K70" s="255">
        <f>IFERROR(J70/$B70,0)</f>
        <v>0</v>
      </c>
      <c r="O70" s="6"/>
      <c r="P70" s="6"/>
      <c r="Q70" s="6"/>
      <c r="R70" s="6"/>
      <c r="S70" s="6"/>
      <c r="T70" s="6"/>
      <c r="U70" s="6"/>
      <c r="V70" s="6"/>
      <c r="W70" s="6"/>
      <c r="X70" s="6"/>
      <c r="Y70" s="6"/>
      <c r="Z70" s="6"/>
    </row>
    <row r="71" spans="1:26" x14ac:dyDescent="0.3">
      <c r="A71" s="53" t="s">
        <v>82</v>
      </c>
      <c r="B71" s="9">
        <f>B68-SUM(B72:B73,B77)+B69</f>
        <v>0</v>
      </c>
      <c r="C71" s="14">
        <f>IFERROR(B71/$B$70,0)</f>
        <v>0</v>
      </c>
      <c r="D71" s="9">
        <f>D68-SUM(D72:D73,D77)+D69</f>
        <v>0</v>
      </c>
      <c r="E71" s="14">
        <f t="shared" ref="E71:E78" si="24">IFERROR(D71/$B71,0)</f>
        <v>0</v>
      </c>
      <c r="F71" s="9">
        <f>F68-SUM(F72:F73,F77)+F69</f>
        <v>0</v>
      </c>
      <c r="G71" s="14">
        <f t="shared" ref="G71:G78" si="25">IFERROR(F71/$B71,0)</f>
        <v>0</v>
      </c>
      <c r="H71" s="9">
        <f>H68-SUM(H72:H73,H77)+H69</f>
        <v>0</v>
      </c>
      <c r="I71" s="14">
        <f>IFERROR(H71/$B71,0)</f>
        <v>0</v>
      </c>
      <c r="J71" s="9">
        <f>J68-SUM(J72:J73,J77)+J69</f>
        <v>0</v>
      </c>
      <c r="K71" s="14">
        <f>IFERROR(J71/$B71,0)</f>
        <v>0</v>
      </c>
    </row>
    <row r="72" spans="1:26" x14ac:dyDescent="0.3">
      <c r="A72" s="53" t="s">
        <v>85</v>
      </c>
      <c r="B72" s="9">
        <f>SUM('TAB1'!B142,'TAB1'!B153)</f>
        <v>0</v>
      </c>
      <c r="C72" s="14">
        <f t="shared" ref="C72:C77" si="26">IFERROR(B72/$B$70,0)</f>
        <v>0</v>
      </c>
      <c r="D72" s="9">
        <f>SUM('TAB1'!D142,'TAB1'!D153)</f>
        <v>0</v>
      </c>
      <c r="E72" s="14">
        <f t="shared" si="24"/>
        <v>0</v>
      </c>
      <c r="F72" s="9">
        <f>SUM('TAB1'!F142,'TAB1'!F153)</f>
        <v>0</v>
      </c>
      <c r="G72" s="14">
        <f t="shared" si="25"/>
        <v>0</v>
      </c>
      <c r="H72" s="9">
        <f>SUM('TAB1'!H142,'TAB1'!H153)</f>
        <v>0</v>
      </c>
      <c r="I72" s="14">
        <f t="shared" ref="I72:I78" si="27">IFERROR(H72/$B72,0)</f>
        <v>0</v>
      </c>
      <c r="J72" s="9">
        <f>SUM('TAB1'!J142,'TAB1'!J153)</f>
        <v>0</v>
      </c>
      <c r="K72" s="14">
        <f t="shared" ref="K72:K78" si="28">IFERROR(J72/$B72,0)</f>
        <v>0</v>
      </c>
    </row>
    <row r="73" spans="1:26" x14ac:dyDescent="0.3">
      <c r="A73" s="53" t="s">
        <v>83</v>
      </c>
      <c r="B73" s="9">
        <f>SUM(B74:B76)</f>
        <v>0</v>
      </c>
      <c r="C73" s="14">
        <f t="shared" si="26"/>
        <v>0</v>
      </c>
      <c r="D73" s="9">
        <f>SUM(D74:D76)</f>
        <v>0</v>
      </c>
      <c r="E73" s="14">
        <f t="shared" si="24"/>
        <v>0</v>
      </c>
      <c r="F73" s="9">
        <f>SUM(F74:F76)</f>
        <v>0</v>
      </c>
      <c r="G73" s="14">
        <f t="shared" si="25"/>
        <v>0</v>
      </c>
      <c r="H73" s="9">
        <f>SUM(H74:H76)</f>
        <v>0</v>
      </c>
      <c r="I73" s="14">
        <f t="shared" si="27"/>
        <v>0</v>
      </c>
      <c r="J73" s="9">
        <f>SUM(J74:J76)</f>
        <v>0</v>
      </c>
      <c r="K73" s="14">
        <f t="shared" si="28"/>
        <v>0</v>
      </c>
    </row>
    <row r="74" spans="1:26" x14ac:dyDescent="0.3">
      <c r="A74" s="54" t="s">
        <v>4</v>
      </c>
      <c r="B74" s="9">
        <f>'TAB1'!B148</f>
        <v>0</v>
      </c>
      <c r="C74" s="14">
        <f t="shared" si="26"/>
        <v>0</v>
      </c>
      <c r="D74" s="9">
        <f>'TAB1'!D148</f>
        <v>0</v>
      </c>
      <c r="E74" s="14">
        <f t="shared" si="24"/>
        <v>0</v>
      </c>
      <c r="F74" s="9">
        <f>'TAB1'!F148</f>
        <v>0</v>
      </c>
      <c r="G74" s="14">
        <f t="shared" si="25"/>
        <v>0</v>
      </c>
      <c r="H74" s="9">
        <f>'TAB1'!H148</f>
        <v>0</v>
      </c>
      <c r="I74" s="14">
        <f t="shared" si="27"/>
        <v>0</v>
      </c>
      <c r="J74" s="9">
        <f>'TAB1'!J148</f>
        <v>0</v>
      </c>
      <c r="K74" s="14">
        <f t="shared" si="28"/>
        <v>0</v>
      </c>
    </row>
    <row r="75" spans="1:26" x14ac:dyDescent="0.3">
      <c r="A75" s="54" t="s">
        <v>16</v>
      </c>
      <c r="B75" s="9">
        <f>'TAB1'!B149</f>
        <v>0</v>
      </c>
      <c r="C75" s="14">
        <f t="shared" si="26"/>
        <v>0</v>
      </c>
      <c r="D75" s="9">
        <f>'TAB1'!D149</f>
        <v>0</v>
      </c>
      <c r="E75" s="14">
        <f t="shared" si="24"/>
        <v>0</v>
      </c>
      <c r="F75" s="9">
        <f>'TAB1'!F149</f>
        <v>0</v>
      </c>
      <c r="G75" s="14">
        <f t="shared" si="25"/>
        <v>0</v>
      </c>
      <c r="H75" s="9">
        <f>'TAB1'!H149</f>
        <v>0</v>
      </c>
      <c r="I75" s="14">
        <f t="shared" si="27"/>
        <v>0</v>
      </c>
      <c r="J75" s="9">
        <f>'TAB1'!J149</f>
        <v>0</v>
      </c>
      <c r="K75" s="14">
        <f t="shared" si="28"/>
        <v>0</v>
      </c>
    </row>
    <row r="76" spans="1:26" x14ac:dyDescent="0.3">
      <c r="A76" s="54" t="s">
        <v>38</v>
      </c>
      <c r="B76" s="9">
        <f>'TAB1'!B150</f>
        <v>0</v>
      </c>
      <c r="C76" s="14">
        <f>IFERROR(B76/$B$70,0)</f>
        <v>0</v>
      </c>
      <c r="D76" s="9">
        <f>'TAB1'!D150</f>
        <v>0</v>
      </c>
      <c r="E76" s="14">
        <f t="shared" si="24"/>
        <v>0</v>
      </c>
      <c r="F76" s="9">
        <f>'TAB1'!F150</f>
        <v>0</v>
      </c>
      <c r="G76" s="14">
        <f t="shared" si="25"/>
        <v>0</v>
      </c>
      <c r="H76" s="9">
        <f>'TAB1'!H150</f>
        <v>0</v>
      </c>
      <c r="I76" s="14">
        <f t="shared" si="27"/>
        <v>0</v>
      </c>
      <c r="J76" s="9">
        <f>'TAB1'!J150</f>
        <v>0</v>
      </c>
      <c r="K76" s="14">
        <f t="shared" si="28"/>
        <v>0</v>
      </c>
    </row>
    <row r="77" spans="1:26" x14ac:dyDescent="0.3">
      <c r="A77" s="53" t="s">
        <v>84</v>
      </c>
      <c r="B77" s="9">
        <f>'TAB1'!B163+'TAB1'!B167</f>
        <v>0</v>
      </c>
      <c r="C77" s="14">
        <f t="shared" si="26"/>
        <v>0</v>
      </c>
      <c r="D77" s="9">
        <f>'TAB1'!D163+'TAB1'!D167</f>
        <v>0</v>
      </c>
      <c r="E77" s="14">
        <f t="shared" si="24"/>
        <v>0</v>
      </c>
      <c r="F77" s="9">
        <f>'TAB1'!F163+'TAB1'!F167</f>
        <v>0</v>
      </c>
      <c r="G77" s="14">
        <f t="shared" si="25"/>
        <v>0</v>
      </c>
      <c r="H77" s="9">
        <f>'TAB1'!H163+'TAB1'!H167</f>
        <v>0</v>
      </c>
      <c r="I77" s="14">
        <f t="shared" si="27"/>
        <v>0</v>
      </c>
      <c r="J77" s="9">
        <f>'TAB1'!J163+'TAB1'!J167</f>
        <v>0</v>
      </c>
      <c r="K77" s="14">
        <f t="shared" si="28"/>
        <v>0</v>
      </c>
    </row>
    <row r="78" spans="1:26" s="6" customFormat="1" ht="14.45" customHeight="1" x14ac:dyDescent="0.3">
      <c r="A78" s="51" t="s">
        <v>243</v>
      </c>
      <c r="B78" s="15">
        <f>SUM(B71:B73,B77)</f>
        <v>0</v>
      </c>
      <c r="C78" s="16">
        <f>IFERROR(B78/$B$70,0)</f>
        <v>0</v>
      </c>
      <c r="D78" s="15">
        <f>SUM(D71:D73,D77)</f>
        <v>0</v>
      </c>
      <c r="E78" s="16">
        <f t="shared" si="24"/>
        <v>0</v>
      </c>
      <c r="F78" s="15">
        <f>SUM(F71:F73,F77)</f>
        <v>0</v>
      </c>
      <c r="G78" s="16">
        <f t="shared" si="25"/>
        <v>0</v>
      </c>
      <c r="H78" s="15">
        <f>SUM(H71:H73,H77)</f>
        <v>0</v>
      </c>
      <c r="I78" s="16">
        <f t="shared" si="27"/>
        <v>0</v>
      </c>
      <c r="J78" s="15">
        <f>SUM(J71:J73,J77)</f>
        <v>0</v>
      </c>
      <c r="K78" s="52">
        <f t="shared" si="28"/>
        <v>0</v>
      </c>
    </row>
  </sheetData>
  <mergeCells count="35">
    <mergeCell ref="J66:K66"/>
    <mergeCell ref="A66:A67"/>
    <mergeCell ref="B66:C66"/>
    <mergeCell ref="D66:E66"/>
    <mergeCell ref="F66:G66"/>
    <mergeCell ref="H66:I66"/>
    <mergeCell ref="J36:K36"/>
    <mergeCell ref="A50:K50"/>
    <mergeCell ref="A51:A52"/>
    <mergeCell ref="B51:C51"/>
    <mergeCell ref="D51:E51"/>
    <mergeCell ref="F51:G51"/>
    <mergeCell ref="H51:I51"/>
    <mergeCell ref="J51:K51"/>
    <mergeCell ref="A36:A37"/>
    <mergeCell ref="B36:C36"/>
    <mergeCell ref="D36:E36"/>
    <mergeCell ref="F36:G36"/>
    <mergeCell ref="H36:I36"/>
    <mergeCell ref="A65:K65"/>
    <mergeCell ref="A5:K5"/>
    <mergeCell ref="B6:C6"/>
    <mergeCell ref="A6:A7"/>
    <mergeCell ref="D6:E6"/>
    <mergeCell ref="F6:G6"/>
    <mergeCell ref="H6:I6"/>
    <mergeCell ref="J6:K6"/>
    <mergeCell ref="A35:K35"/>
    <mergeCell ref="A20:K20"/>
    <mergeCell ref="A21:A22"/>
    <mergeCell ref="B21:C21"/>
    <mergeCell ref="D21:E21"/>
    <mergeCell ref="F21:G21"/>
    <mergeCell ref="H21:I21"/>
    <mergeCell ref="J21:K21"/>
  </mergeCells>
  <pageMargins left="0.7" right="0.7" top="0.75" bottom="0.75" header="0.3" footer="0.3"/>
  <pageSetup paperSize="9" scale="89" orientation="landscape" verticalDpi="300" r:id="rId1"/>
  <rowBreaks count="2" manualBreakCount="2">
    <brk id="34" max="10" man="1"/>
    <brk id="64" max="10" man="1"/>
  </rowBreaks>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3:N123"/>
  <sheetViews>
    <sheetView zoomScale="85" zoomScaleNormal="85" workbookViewId="0">
      <selection activeCell="A3" sqref="A3"/>
    </sheetView>
  </sheetViews>
  <sheetFormatPr baseColWidth="10" defaultColWidth="8.85546875" defaultRowHeight="13.5" x14ac:dyDescent="0.3"/>
  <cols>
    <col min="1" max="1" width="8.85546875" style="4"/>
    <col min="2" max="2" width="43.7109375" style="23" customWidth="1"/>
    <col min="3" max="8" width="19.7109375" style="4" customWidth="1"/>
    <col min="9" max="9" width="1.85546875" style="4" customWidth="1"/>
    <col min="10" max="16384" width="8.85546875" style="4"/>
  </cols>
  <sheetData>
    <row r="3" spans="1:14" ht="29.45" customHeight="1" x14ac:dyDescent="0.3">
      <c r="A3" s="35" t="str">
        <f>TAB00!B41&amp;" : "&amp;TAB00!C41</f>
        <v>TAB3 : Estimation des volumes et puissances - Synthèse</v>
      </c>
      <c r="B3" s="40"/>
      <c r="C3" s="40"/>
      <c r="D3" s="40"/>
      <c r="E3" s="40"/>
      <c r="F3" s="40"/>
      <c r="G3" s="40"/>
      <c r="H3" s="40"/>
      <c r="J3" s="40"/>
      <c r="K3" s="40"/>
      <c r="L3" s="40"/>
      <c r="M3" s="40"/>
      <c r="N3" s="40"/>
    </row>
    <row r="5" spans="1:14" x14ac:dyDescent="0.3">
      <c r="A5" s="61" t="s">
        <v>96</v>
      </c>
      <c r="B5" s="62"/>
      <c r="C5" s="62"/>
      <c r="D5" s="62"/>
      <c r="E5" s="62"/>
      <c r="F5" s="62"/>
      <c r="G5" s="62"/>
      <c r="H5" s="62"/>
      <c r="J5" s="62"/>
      <c r="K5" s="62"/>
      <c r="L5" s="62"/>
      <c r="M5" s="62"/>
      <c r="N5" s="62"/>
    </row>
    <row r="8" spans="1:14" ht="40.5" x14ac:dyDescent="0.3">
      <c r="A8" s="63" t="s">
        <v>46</v>
      </c>
      <c r="B8" s="63" t="s">
        <v>0</v>
      </c>
      <c r="C8" s="203" t="s">
        <v>275</v>
      </c>
      <c r="D8" s="203" t="s">
        <v>276</v>
      </c>
      <c r="E8" s="203" t="s">
        <v>277</v>
      </c>
      <c r="F8" s="203" t="s">
        <v>278</v>
      </c>
      <c r="G8" s="203" t="s">
        <v>279</v>
      </c>
      <c r="H8" s="203" t="s">
        <v>280</v>
      </c>
      <c r="J8" s="203" t="s">
        <v>457</v>
      </c>
      <c r="K8" s="203" t="s">
        <v>458</v>
      </c>
      <c r="L8" s="203" t="s">
        <v>459</v>
      </c>
      <c r="M8" s="203" t="s">
        <v>460</v>
      </c>
      <c r="N8" s="203" t="s">
        <v>461</v>
      </c>
    </row>
    <row r="9" spans="1:14" x14ac:dyDescent="0.3">
      <c r="A9" s="552" t="s">
        <v>5</v>
      </c>
      <c r="B9" s="4" t="s">
        <v>30</v>
      </c>
      <c r="C9" s="10">
        <f>SUM('TAB3.1'!C8,'TAB3.2'!C8)</f>
        <v>0</v>
      </c>
      <c r="D9" s="10">
        <f>SUM('TAB3.1'!D8,'TAB3.2'!D8)</f>
        <v>0</v>
      </c>
      <c r="E9" s="10">
        <f>SUM('TAB3.1'!E8,'TAB3.2'!E8)</f>
        <v>0</v>
      </c>
      <c r="F9" s="10">
        <f>SUM('TAB3.1'!F8,'TAB3.2'!F8)</f>
        <v>0</v>
      </c>
      <c r="G9" s="10">
        <f>SUM('TAB3.1'!G8,'TAB3.2'!G8)</f>
        <v>0</v>
      </c>
      <c r="H9" s="10">
        <f>SUM('TAB3.1'!H8,'TAB3.2'!H8)</f>
        <v>0</v>
      </c>
      <c r="J9" s="132">
        <f>IF(AND(ROUND(C9,0)=0,D9&gt;C9),"INF",IF(AND(ROUND(C9,0)=0,ROUND(D9,0)=0),0,(D9-C9)/C9))</f>
        <v>0</v>
      </c>
      <c r="K9" s="132">
        <f t="shared" ref="J9:N16" si="0">IF(AND(ROUND(D9,0)=0,E9&gt;D9),"INF",IF(AND(ROUND(D9,0)=0,ROUND(E9,0)=0),0,(E9-D9)/D9))</f>
        <v>0</v>
      </c>
      <c r="L9" s="132">
        <f t="shared" si="0"/>
        <v>0</v>
      </c>
      <c r="M9" s="132">
        <f>IF(AND(ROUND(F9,0)=0,G9&gt;F9),"INF",IF(AND(ROUND(F9,0)=0,ROUND(G9,0)=0),0,(G9-F9)/F9))</f>
        <v>0</v>
      </c>
      <c r="N9" s="132">
        <f t="shared" si="0"/>
        <v>0</v>
      </c>
    </row>
    <row r="10" spans="1:14" s="265" customFormat="1" x14ac:dyDescent="0.3">
      <c r="A10" s="552"/>
      <c r="B10" s="265" t="s">
        <v>31</v>
      </c>
      <c r="C10" s="287">
        <f>'TAB3.3'!C8</f>
        <v>0</v>
      </c>
      <c r="D10" s="287">
        <f>'TAB3.3'!D8</f>
        <v>0</v>
      </c>
      <c r="E10" s="287">
        <f>'TAB3.3'!E8</f>
        <v>0</v>
      </c>
      <c r="F10" s="287">
        <f>'TAB3.3'!F8</f>
        <v>0</v>
      </c>
      <c r="G10" s="287">
        <f>'TAB3.3'!G8</f>
        <v>0</v>
      </c>
      <c r="H10" s="287">
        <f>'TAB3.3'!H8</f>
        <v>0</v>
      </c>
      <c r="J10" s="285">
        <f t="shared" si="0"/>
        <v>0</v>
      </c>
      <c r="K10" s="285">
        <f t="shared" si="0"/>
        <v>0</v>
      </c>
      <c r="L10" s="285">
        <f t="shared" si="0"/>
        <v>0</v>
      </c>
      <c r="M10" s="285">
        <f t="shared" si="0"/>
        <v>0</v>
      </c>
      <c r="N10" s="285">
        <f t="shared" si="0"/>
        <v>0</v>
      </c>
    </row>
    <row r="11" spans="1:14" x14ac:dyDescent="0.3">
      <c r="A11" s="552" t="s">
        <v>6</v>
      </c>
      <c r="B11" s="4" t="s">
        <v>30</v>
      </c>
      <c r="C11" s="10">
        <f>SUM('TAB3.1'!C9,'TAB3.2'!C9)</f>
        <v>0</v>
      </c>
      <c r="D11" s="10">
        <f>SUM('TAB3.1'!D9,'TAB3.2'!D9)</f>
        <v>0</v>
      </c>
      <c r="E11" s="10">
        <f>SUM('TAB3.1'!E9,'TAB3.2'!E9)</f>
        <v>0</v>
      </c>
      <c r="F11" s="10">
        <f>SUM('TAB3.1'!F9,'TAB3.2'!F9)</f>
        <v>0</v>
      </c>
      <c r="G11" s="10">
        <f>SUM('TAB3.1'!G9,'TAB3.2'!G9)</f>
        <v>0</v>
      </c>
      <c r="H11" s="10">
        <f>SUM('TAB3.1'!H9,'TAB3.2'!H9)</f>
        <v>0</v>
      </c>
      <c r="J11" s="132">
        <f t="shared" si="0"/>
        <v>0</v>
      </c>
      <c r="K11" s="132">
        <f t="shared" si="0"/>
        <v>0</v>
      </c>
      <c r="L11" s="132">
        <f t="shared" si="0"/>
        <v>0</v>
      </c>
      <c r="M11" s="132">
        <f t="shared" si="0"/>
        <v>0</v>
      </c>
      <c r="N11" s="132">
        <f t="shared" si="0"/>
        <v>0</v>
      </c>
    </row>
    <row r="12" spans="1:14" x14ac:dyDescent="0.3">
      <c r="A12" s="552"/>
      <c r="B12" s="4" t="s">
        <v>31</v>
      </c>
      <c r="C12" s="10">
        <f>'TAB3.3'!C9</f>
        <v>0</v>
      </c>
      <c r="D12" s="10">
        <f>'TAB3.3'!D9</f>
        <v>0</v>
      </c>
      <c r="E12" s="10">
        <f>'TAB3.3'!E9</f>
        <v>0</v>
      </c>
      <c r="F12" s="10">
        <f>'TAB3.3'!F9</f>
        <v>0</v>
      </c>
      <c r="G12" s="10">
        <f>'TAB3.3'!G9</f>
        <v>0</v>
      </c>
      <c r="H12" s="10">
        <f>'TAB3.3'!H9</f>
        <v>0</v>
      </c>
      <c r="J12" s="132">
        <f t="shared" si="0"/>
        <v>0</v>
      </c>
      <c r="K12" s="132">
        <f t="shared" si="0"/>
        <v>0</v>
      </c>
      <c r="L12" s="132">
        <f t="shared" si="0"/>
        <v>0</v>
      </c>
      <c r="M12" s="132">
        <f t="shared" si="0"/>
        <v>0</v>
      </c>
      <c r="N12" s="132">
        <f t="shared" si="0"/>
        <v>0</v>
      </c>
    </row>
    <row r="13" spans="1:14" x14ac:dyDescent="0.3">
      <c r="A13" s="552" t="s">
        <v>7</v>
      </c>
      <c r="B13" s="4" t="s">
        <v>30</v>
      </c>
      <c r="C13" s="10">
        <f>SUM('TAB3.1'!C10,'TAB3.2'!C10)</f>
        <v>0</v>
      </c>
      <c r="D13" s="10">
        <f>SUM('TAB3.1'!D10,'TAB3.2'!D10)</f>
        <v>0</v>
      </c>
      <c r="E13" s="10">
        <f>SUM('TAB3.1'!E10,'TAB3.2'!E10)</f>
        <v>0</v>
      </c>
      <c r="F13" s="10">
        <f>SUM('TAB3.1'!F10,'TAB3.2'!F10)</f>
        <v>0</v>
      </c>
      <c r="G13" s="10">
        <f>SUM('TAB3.1'!G10,'TAB3.2'!G10)</f>
        <v>0</v>
      </c>
      <c r="H13" s="10">
        <f>SUM('TAB3.1'!H10,'TAB3.2'!H10)</f>
        <v>0</v>
      </c>
      <c r="J13" s="132">
        <f t="shared" si="0"/>
        <v>0</v>
      </c>
      <c r="K13" s="132">
        <f t="shared" si="0"/>
        <v>0</v>
      </c>
      <c r="L13" s="132">
        <f t="shared" si="0"/>
        <v>0</v>
      </c>
      <c r="M13" s="132">
        <f t="shared" si="0"/>
        <v>0</v>
      </c>
      <c r="N13" s="132">
        <f t="shared" si="0"/>
        <v>0</v>
      </c>
    </row>
    <row r="14" spans="1:14" x14ac:dyDescent="0.3">
      <c r="A14" s="552"/>
      <c r="B14" s="4" t="s">
        <v>31</v>
      </c>
      <c r="C14" s="10">
        <f>'TAB3.3'!C10</f>
        <v>0</v>
      </c>
      <c r="D14" s="10">
        <f>'TAB3.3'!D10</f>
        <v>0</v>
      </c>
      <c r="E14" s="10">
        <f>'TAB3.3'!E10</f>
        <v>0</v>
      </c>
      <c r="F14" s="10">
        <f>'TAB3.3'!F10</f>
        <v>0</v>
      </c>
      <c r="G14" s="10">
        <f>'TAB3.3'!G10</f>
        <v>0</v>
      </c>
      <c r="H14" s="10">
        <f>'TAB3.3'!H10</f>
        <v>0</v>
      </c>
      <c r="J14" s="132">
        <f t="shared" si="0"/>
        <v>0</v>
      </c>
      <c r="K14" s="132">
        <f t="shared" si="0"/>
        <v>0</v>
      </c>
      <c r="L14" s="132">
        <f t="shared" si="0"/>
        <v>0</v>
      </c>
      <c r="M14" s="132">
        <f t="shared" si="0"/>
        <v>0</v>
      </c>
      <c r="N14" s="132">
        <f t="shared" si="0"/>
        <v>0</v>
      </c>
    </row>
    <row r="15" spans="1:14" x14ac:dyDescent="0.3">
      <c r="A15" s="552" t="s">
        <v>8</v>
      </c>
      <c r="B15" s="4" t="s">
        <v>30</v>
      </c>
      <c r="C15" s="10">
        <f>SUM('TAB3.1'!C11,'TAB3.2'!C11)</f>
        <v>0</v>
      </c>
      <c r="D15" s="10">
        <f>SUM('TAB3.1'!D11,'TAB3.2'!D11)</f>
        <v>0</v>
      </c>
      <c r="E15" s="10">
        <f>SUM('TAB3.1'!E11,'TAB3.2'!E11)</f>
        <v>0</v>
      </c>
      <c r="F15" s="10">
        <f>SUM('TAB3.1'!F11,'TAB3.2'!F11)</f>
        <v>0</v>
      </c>
      <c r="G15" s="10">
        <f>SUM('TAB3.1'!G11,'TAB3.2'!G11)</f>
        <v>0</v>
      </c>
      <c r="H15" s="10">
        <f>SUM('TAB3.1'!H11,'TAB3.2'!H11)</f>
        <v>0</v>
      </c>
      <c r="J15" s="132">
        <f t="shared" si="0"/>
        <v>0</v>
      </c>
      <c r="K15" s="132">
        <f t="shared" si="0"/>
        <v>0</v>
      </c>
      <c r="L15" s="132">
        <f t="shared" si="0"/>
        <v>0</v>
      </c>
      <c r="M15" s="132">
        <f t="shared" si="0"/>
        <v>0</v>
      </c>
      <c r="N15" s="132">
        <f t="shared" si="0"/>
        <v>0</v>
      </c>
    </row>
    <row r="16" spans="1:14" x14ac:dyDescent="0.3">
      <c r="A16" s="552"/>
      <c r="B16" s="4" t="s">
        <v>31</v>
      </c>
      <c r="C16" s="10">
        <f>'TAB3.3'!C11</f>
        <v>0</v>
      </c>
      <c r="D16" s="10">
        <f>'TAB3.3'!D11</f>
        <v>0</v>
      </c>
      <c r="E16" s="10">
        <f>'TAB3.3'!E11</f>
        <v>0</v>
      </c>
      <c r="F16" s="10">
        <f>'TAB3.3'!F11</f>
        <v>0</v>
      </c>
      <c r="G16" s="10">
        <f>'TAB3.3'!G11</f>
        <v>0</v>
      </c>
      <c r="H16" s="10">
        <f>'TAB3.3'!H11</f>
        <v>0</v>
      </c>
      <c r="J16" s="132">
        <f t="shared" si="0"/>
        <v>0</v>
      </c>
      <c r="K16" s="132">
        <f t="shared" si="0"/>
        <v>0</v>
      </c>
      <c r="L16" s="132">
        <f t="shared" si="0"/>
        <v>0</v>
      </c>
      <c r="M16" s="132">
        <f t="shared" si="0"/>
        <v>0</v>
      </c>
      <c r="N16" s="132">
        <f t="shared" si="0"/>
        <v>0</v>
      </c>
    </row>
    <row r="20" spans="1:14" x14ac:dyDescent="0.3">
      <c r="A20" s="61" t="s">
        <v>150</v>
      </c>
      <c r="B20" s="62"/>
      <c r="C20" s="62"/>
      <c r="D20" s="62"/>
      <c r="E20" s="62"/>
      <c r="F20" s="62"/>
      <c r="G20" s="62"/>
      <c r="H20" s="62"/>
      <c r="J20" s="62"/>
      <c r="K20" s="62"/>
      <c r="L20" s="62"/>
      <c r="M20" s="62"/>
      <c r="N20" s="62"/>
    </row>
    <row r="22" spans="1:14" s="22" customFormat="1" ht="37.15" customHeight="1" x14ac:dyDescent="0.3">
      <c r="A22" s="63" t="s">
        <v>46</v>
      </c>
      <c r="B22" s="63" t="s">
        <v>0</v>
      </c>
      <c r="C22" s="295" t="s">
        <v>275</v>
      </c>
      <c r="D22" s="295" t="s">
        <v>276</v>
      </c>
      <c r="E22" s="295" t="s">
        <v>277</v>
      </c>
      <c r="F22" s="295" t="s">
        <v>278</v>
      </c>
      <c r="G22" s="295" t="s">
        <v>279</v>
      </c>
      <c r="H22" s="295" t="s">
        <v>280</v>
      </c>
      <c r="I22" s="4"/>
      <c r="J22" s="295" t="s">
        <v>457</v>
      </c>
      <c r="K22" s="442" t="s">
        <v>458</v>
      </c>
      <c r="L22" s="295" t="s">
        <v>459</v>
      </c>
      <c r="M22" s="295" t="s">
        <v>460</v>
      </c>
      <c r="N22" s="295" t="s">
        <v>461</v>
      </c>
    </row>
    <row r="23" spans="1:14" x14ac:dyDescent="0.3">
      <c r="A23" s="203" t="s">
        <v>63</v>
      </c>
      <c r="B23" s="133" t="s">
        <v>206</v>
      </c>
      <c r="C23" s="10">
        <f>'TAB3.3'!C17</f>
        <v>0</v>
      </c>
      <c r="D23" s="10">
        <f>'TAB3.3'!D17</f>
        <v>0</v>
      </c>
      <c r="E23" s="10">
        <f>'TAB3.3'!E17</f>
        <v>0</v>
      </c>
      <c r="F23" s="10">
        <f>'TAB3.3'!F17</f>
        <v>0</v>
      </c>
      <c r="G23" s="10">
        <f>'TAB3.3'!G17</f>
        <v>0</v>
      </c>
      <c r="H23" s="10">
        <f>'TAB3.3'!H17</f>
        <v>0</v>
      </c>
      <c r="J23" s="132">
        <f t="shared" ref="J23:J54" si="1">IF(AND(ROUND(C23,0)=0,D23&gt;C23),"INF",IF(AND(ROUND(C23,0)=0,ROUND(D23,0)=0),0,(D23-C23)/C23))</f>
        <v>0</v>
      </c>
      <c r="K23" s="132">
        <f t="shared" ref="K23:K54" si="2">IF(AND(ROUND(D23,0)=0,E23&gt;D23),"INF",IF(AND(ROUND(D23,0)=0,ROUND(E23,0)=0),0,(E23-D23)/D23))</f>
        <v>0</v>
      </c>
      <c r="L23" s="132">
        <f t="shared" ref="L23:L54" si="3">IF(AND(ROUND(E23,0)=0,F23&gt;E23),"INF",IF(AND(ROUND(E23,0)=0,ROUND(F23,0)=0),0,(F23-E23)/E23))</f>
        <v>0</v>
      </c>
      <c r="M23" s="132">
        <f t="shared" ref="M23:M54" si="4">IF(AND(ROUND(F23,0)=0,G23&gt;F23),"INF",IF(AND(ROUND(F23,0)=0,ROUND(G23,0)=0),0,(G23-F23)/F23))</f>
        <v>0</v>
      </c>
      <c r="N23" s="132">
        <f t="shared" ref="N23:N54" si="5">IF(AND(ROUND(G23,0)=0,H23&gt;G23),"INF",IF(AND(ROUND(G23,0)=0,ROUND(H23,0)=0),0,(H23-G23)/G23))</f>
        <v>0</v>
      </c>
    </row>
    <row r="24" spans="1:14" x14ac:dyDescent="0.3">
      <c r="A24" s="547" t="s">
        <v>40</v>
      </c>
      <c r="B24" s="134" t="s">
        <v>64</v>
      </c>
      <c r="C24" s="10">
        <f>SUM(C25:C26)</f>
        <v>0</v>
      </c>
      <c r="D24" s="10">
        <f t="shared" ref="D24" si="6">SUM(D25:D26)</f>
        <v>0</v>
      </c>
      <c r="E24" s="10">
        <f>SUM(E25:E26)</f>
        <v>0</v>
      </c>
      <c r="F24" s="10">
        <f>SUM(F25:F26)</f>
        <v>0</v>
      </c>
      <c r="G24" s="10">
        <f>SUM(G25:G26)</f>
        <v>0</v>
      </c>
      <c r="H24" s="10">
        <f>SUM(H25:H26)</f>
        <v>0</v>
      </c>
      <c r="J24" s="132">
        <f t="shared" si="1"/>
        <v>0</v>
      </c>
      <c r="K24" s="132">
        <f t="shared" si="2"/>
        <v>0</v>
      </c>
      <c r="L24" s="132">
        <f t="shared" si="3"/>
        <v>0</v>
      </c>
      <c r="M24" s="132">
        <f t="shared" si="4"/>
        <v>0</v>
      </c>
      <c r="N24" s="132">
        <f t="shared" si="5"/>
        <v>0</v>
      </c>
    </row>
    <row r="25" spans="1:14" x14ac:dyDescent="0.3">
      <c r="A25" s="547"/>
      <c r="B25" s="135" t="s">
        <v>65</v>
      </c>
      <c r="C25" s="10">
        <f>SUM('TAB3.1'!C18,'TAB3.2'!C18)</f>
        <v>0</v>
      </c>
      <c r="D25" s="10">
        <f>SUM('TAB3.1'!D18,'TAB3.2'!D18)</f>
        <v>0</v>
      </c>
      <c r="E25" s="10">
        <f>SUM('TAB3.1'!E18,'TAB3.2'!E18)</f>
        <v>0</v>
      </c>
      <c r="F25" s="10">
        <f>SUM('TAB3.1'!F18,'TAB3.2'!F18)</f>
        <v>0</v>
      </c>
      <c r="G25" s="10">
        <f>SUM('TAB3.1'!G18,'TAB3.2'!G18)</f>
        <v>0</v>
      </c>
      <c r="H25" s="10">
        <f>SUM('TAB3.1'!H18,'TAB3.2'!H18)</f>
        <v>0</v>
      </c>
      <c r="J25" s="132">
        <f t="shared" si="1"/>
        <v>0</v>
      </c>
      <c r="K25" s="132">
        <f t="shared" si="2"/>
        <v>0</v>
      </c>
      <c r="L25" s="132">
        <f t="shared" si="3"/>
        <v>0</v>
      </c>
      <c r="M25" s="132">
        <f t="shared" si="4"/>
        <v>0</v>
      </c>
      <c r="N25" s="132">
        <f t="shared" si="5"/>
        <v>0</v>
      </c>
    </row>
    <row r="26" spans="1:14" x14ac:dyDescent="0.3">
      <c r="A26" s="547"/>
      <c r="B26" s="135" t="s">
        <v>66</v>
      </c>
      <c r="C26" s="10">
        <f>SUM('TAB3.1'!C19,'TAB3.2'!C19)</f>
        <v>0</v>
      </c>
      <c r="D26" s="10">
        <f>SUM('TAB3.1'!D19,'TAB3.2'!D19)</f>
        <v>0</v>
      </c>
      <c r="E26" s="10">
        <f>SUM('TAB3.1'!E19,'TAB3.2'!E19)</f>
        <v>0</v>
      </c>
      <c r="F26" s="10">
        <f>SUM('TAB3.1'!F19,'TAB3.2'!F19)</f>
        <v>0</v>
      </c>
      <c r="G26" s="10">
        <f>SUM('TAB3.1'!G19,'TAB3.2'!G19)</f>
        <v>0</v>
      </c>
      <c r="H26" s="10">
        <f>SUM('TAB3.1'!H19,'TAB3.2'!H19)</f>
        <v>0</v>
      </c>
      <c r="J26" s="132">
        <f t="shared" si="1"/>
        <v>0</v>
      </c>
      <c r="K26" s="132">
        <f t="shared" si="2"/>
        <v>0</v>
      </c>
      <c r="L26" s="132">
        <f t="shared" si="3"/>
        <v>0</v>
      </c>
      <c r="M26" s="132">
        <f t="shared" si="4"/>
        <v>0</v>
      </c>
      <c r="N26" s="132">
        <f t="shared" si="5"/>
        <v>0</v>
      </c>
    </row>
    <row r="27" spans="1:14" x14ac:dyDescent="0.3">
      <c r="A27" s="547"/>
      <c r="B27" s="134" t="s">
        <v>68</v>
      </c>
      <c r="C27" s="10">
        <f>'TAB3.2'!C20</f>
        <v>0</v>
      </c>
      <c r="D27" s="10">
        <f>'TAB3.2'!D20</f>
        <v>0</v>
      </c>
      <c r="E27" s="10">
        <f>'TAB3.2'!E20</f>
        <v>0</v>
      </c>
      <c r="F27" s="10">
        <f>'TAB3.2'!F20</f>
        <v>0</v>
      </c>
      <c r="G27" s="10">
        <f>'TAB3.2'!G20</f>
        <v>0</v>
      </c>
      <c r="H27" s="10">
        <f>'TAB3.2'!H20</f>
        <v>0</v>
      </c>
      <c r="J27" s="132">
        <f t="shared" si="1"/>
        <v>0</v>
      </c>
      <c r="K27" s="132">
        <f t="shared" si="2"/>
        <v>0</v>
      </c>
      <c r="L27" s="132">
        <f t="shared" si="3"/>
        <v>0</v>
      </c>
      <c r="M27" s="132">
        <f t="shared" si="4"/>
        <v>0</v>
      </c>
      <c r="N27" s="132">
        <f t="shared" si="5"/>
        <v>0</v>
      </c>
    </row>
    <row r="28" spans="1:14" x14ac:dyDescent="0.3">
      <c r="A28" s="547"/>
      <c r="B28" s="134" t="s">
        <v>69</v>
      </c>
      <c r="C28" s="10">
        <f>'TAB3.2'!C21</f>
        <v>0</v>
      </c>
      <c r="D28" s="10">
        <f>'TAB3.2'!D21</f>
        <v>0</v>
      </c>
      <c r="E28" s="10">
        <f>'TAB3.2'!E21</f>
        <v>0</v>
      </c>
      <c r="F28" s="10">
        <f>'TAB3.2'!F21</f>
        <v>0</v>
      </c>
      <c r="G28" s="10">
        <f>'TAB3.2'!G21</f>
        <v>0</v>
      </c>
      <c r="H28" s="10">
        <f>'TAB3.2'!H21</f>
        <v>0</v>
      </c>
      <c r="J28" s="132">
        <f t="shared" si="1"/>
        <v>0</v>
      </c>
      <c r="K28" s="132">
        <f t="shared" si="2"/>
        <v>0</v>
      </c>
      <c r="L28" s="132">
        <f t="shared" si="3"/>
        <v>0</v>
      </c>
      <c r="M28" s="132">
        <f t="shared" si="4"/>
        <v>0</v>
      </c>
      <c r="N28" s="132">
        <f t="shared" si="5"/>
        <v>0</v>
      </c>
    </row>
    <row r="29" spans="1:14" x14ac:dyDescent="0.3">
      <c r="A29" s="547"/>
      <c r="B29" s="64" t="s">
        <v>47</v>
      </c>
      <c r="C29" s="10">
        <f t="shared" ref="C29:H29" si="7">SUM(C24,C27:C28)</f>
        <v>0</v>
      </c>
      <c r="D29" s="10">
        <f t="shared" si="7"/>
        <v>0</v>
      </c>
      <c r="E29" s="10">
        <f t="shared" si="7"/>
        <v>0</v>
      </c>
      <c r="F29" s="10">
        <f t="shared" si="7"/>
        <v>0</v>
      </c>
      <c r="G29" s="10">
        <f t="shared" si="7"/>
        <v>0</v>
      </c>
      <c r="H29" s="10">
        <f t="shared" si="7"/>
        <v>0</v>
      </c>
      <c r="J29" s="132">
        <f t="shared" si="1"/>
        <v>0</v>
      </c>
      <c r="K29" s="132">
        <f t="shared" si="2"/>
        <v>0</v>
      </c>
      <c r="L29" s="132">
        <f t="shared" si="3"/>
        <v>0</v>
      </c>
      <c r="M29" s="132">
        <f t="shared" si="4"/>
        <v>0</v>
      </c>
      <c r="N29" s="132">
        <f t="shared" si="5"/>
        <v>0</v>
      </c>
    </row>
    <row r="30" spans="1:14" ht="13.5" customHeight="1" x14ac:dyDescent="0.3">
      <c r="A30" s="547"/>
      <c r="B30" s="134" t="s">
        <v>67</v>
      </c>
      <c r="C30" s="10">
        <f>'TAB3.3'!C18</f>
        <v>0</v>
      </c>
      <c r="D30" s="10">
        <f>'TAB3.3'!D18</f>
        <v>0</v>
      </c>
      <c r="E30" s="10">
        <f>'TAB3.3'!E18</f>
        <v>0</v>
      </c>
      <c r="F30" s="10">
        <f>'TAB3.3'!F18</f>
        <v>0</v>
      </c>
      <c r="G30" s="10">
        <f>'TAB3.3'!G18</f>
        <v>0</v>
      </c>
      <c r="H30" s="10">
        <f>'TAB3.3'!H18</f>
        <v>0</v>
      </c>
      <c r="J30" s="132">
        <f t="shared" si="1"/>
        <v>0</v>
      </c>
      <c r="K30" s="132">
        <f t="shared" si="2"/>
        <v>0</v>
      </c>
      <c r="L30" s="132">
        <f t="shared" si="3"/>
        <v>0</v>
      </c>
      <c r="M30" s="132">
        <f t="shared" si="4"/>
        <v>0</v>
      </c>
      <c r="N30" s="132">
        <f t="shared" si="5"/>
        <v>0</v>
      </c>
    </row>
    <row r="31" spans="1:14" x14ac:dyDescent="0.3">
      <c r="A31" s="547"/>
      <c r="B31" s="134" t="s">
        <v>93</v>
      </c>
      <c r="C31" s="10">
        <f>'TAB3.3'!C19</f>
        <v>0</v>
      </c>
      <c r="D31" s="10">
        <f>'TAB3.3'!D19</f>
        <v>0</v>
      </c>
      <c r="E31" s="10">
        <f>'TAB3.3'!E19</f>
        <v>0</v>
      </c>
      <c r="F31" s="10">
        <f>'TAB3.3'!F19</f>
        <v>0</v>
      </c>
      <c r="G31" s="10">
        <f>'TAB3.3'!G19</f>
        <v>0</v>
      </c>
      <c r="H31" s="10">
        <f>'TAB3.3'!H19</f>
        <v>0</v>
      </c>
      <c r="J31" s="132">
        <f t="shared" si="1"/>
        <v>0</v>
      </c>
      <c r="K31" s="132">
        <f t="shared" si="2"/>
        <v>0</v>
      </c>
      <c r="L31" s="132">
        <f t="shared" si="3"/>
        <v>0</v>
      </c>
      <c r="M31" s="132">
        <f t="shared" si="4"/>
        <v>0</v>
      </c>
      <c r="N31" s="132">
        <f t="shared" si="5"/>
        <v>0</v>
      </c>
    </row>
    <row r="32" spans="1:14" x14ac:dyDescent="0.3">
      <c r="A32" s="547"/>
      <c r="B32" s="64" t="s">
        <v>48</v>
      </c>
      <c r="C32" s="10">
        <f>SUM(C30:C31)</f>
        <v>0</v>
      </c>
      <c r="D32" s="10">
        <f t="shared" ref="D32" si="8">SUM(D30:D31)</f>
        <v>0</v>
      </c>
      <c r="E32" s="10">
        <f>SUM(E30:E31)</f>
        <v>0</v>
      </c>
      <c r="F32" s="10">
        <f>SUM(F30:F31)</f>
        <v>0</v>
      </c>
      <c r="G32" s="10">
        <f>SUM(G30:G31)</f>
        <v>0</v>
      </c>
      <c r="H32" s="10">
        <f>SUM(H30:H31)</f>
        <v>0</v>
      </c>
      <c r="J32" s="132">
        <f t="shared" si="1"/>
        <v>0</v>
      </c>
      <c r="K32" s="132">
        <f t="shared" si="2"/>
        <v>0</v>
      </c>
      <c r="L32" s="132">
        <f t="shared" si="3"/>
        <v>0</v>
      </c>
      <c r="M32" s="132">
        <f t="shared" si="4"/>
        <v>0</v>
      </c>
      <c r="N32" s="132">
        <f t="shared" si="5"/>
        <v>0</v>
      </c>
    </row>
    <row r="33" spans="1:14" x14ac:dyDescent="0.3">
      <c r="A33" s="547" t="s">
        <v>6</v>
      </c>
      <c r="B33" s="134" t="s">
        <v>64</v>
      </c>
      <c r="C33" s="10">
        <f>SUM(C34:C35)</f>
        <v>0</v>
      </c>
      <c r="D33" s="10">
        <f t="shared" ref="D33" si="9">SUM(D34:D35)</f>
        <v>0</v>
      </c>
      <c r="E33" s="10">
        <f>SUM(E34:E35)</f>
        <v>0</v>
      </c>
      <c r="F33" s="10">
        <f>SUM(F34:F35)</f>
        <v>0</v>
      </c>
      <c r="G33" s="10">
        <f>SUM(G34:G35)</f>
        <v>0</v>
      </c>
      <c r="H33" s="10">
        <f>SUM(H34:H35)</f>
        <v>0</v>
      </c>
      <c r="J33" s="132">
        <f t="shared" si="1"/>
        <v>0</v>
      </c>
      <c r="K33" s="132">
        <f t="shared" si="2"/>
        <v>0</v>
      </c>
      <c r="L33" s="132">
        <f t="shared" si="3"/>
        <v>0</v>
      </c>
      <c r="M33" s="132">
        <f t="shared" si="4"/>
        <v>0</v>
      </c>
      <c r="N33" s="132">
        <f t="shared" si="5"/>
        <v>0</v>
      </c>
    </row>
    <row r="34" spans="1:14" x14ac:dyDescent="0.3">
      <c r="A34" s="547"/>
      <c r="B34" s="135" t="s">
        <v>65</v>
      </c>
      <c r="C34" s="10">
        <f>SUM('TAB3.1'!C22,'TAB3.2'!C24)</f>
        <v>0</v>
      </c>
      <c r="D34" s="10">
        <f>SUM('TAB3.1'!D22,'TAB3.2'!D24)</f>
        <v>0</v>
      </c>
      <c r="E34" s="10">
        <f>SUM('TAB3.1'!E22,'TAB3.2'!E24)</f>
        <v>0</v>
      </c>
      <c r="F34" s="10">
        <f>SUM('TAB3.1'!F22,'TAB3.2'!F24)</f>
        <v>0</v>
      </c>
      <c r="G34" s="10">
        <f>SUM('TAB3.1'!G22,'TAB3.2'!G24)</f>
        <v>0</v>
      </c>
      <c r="H34" s="10">
        <f>SUM('TAB3.1'!H22,'TAB3.2'!H24)</f>
        <v>0</v>
      </c>
      <c r="J34" s="132">
        <f t="shared" si="1"/>
        <v>0</v>
      </c>
      <c r="K34" s="132">
        <f t="shared" si="2"/>
        <v>0</v>
      </c>
      <c r="L34" s="132">
        <f t="shared" si="3"/>
        <v>0</v>
      </c>
      <c r="M34" s="132">
        <f t="shared" si="4"/>
        <v>0</v>
      </c>
      <c r="N34" s="132">
        <f t="shared" si="5"/>
        <v>0</v>
      </c>
    </row>
    <row r="35" spans="1:14" x14ac:dyDescent="0.3">
      <c r="A35" s="547"/>
      <c r="B35" s="135" t="s">
        <v>66</v>
      </c>
      <c r="C35" s="10">
        <f>SUM('TAB3.1'!C23,'TAB3.2'!C25)</f>
        <v>0</v>
      </c>
      <c r="D35" s="10">
        <f>SUM('TAB3.1'!D23,'TAB3.2'!D25)</f>
        <v>0</v>
      </c>
      <c r="E35" s="10">
        <f>SUM('TAB3.1'!E23,'TAB3.2'!E25)</f>
        <v>0</v>
      </c>
      <c r="F35" s="10">
        <f>SUM('TAB3.1'!F23,'TAB3.2'!F25)</f>
        <v>0</v>
      </c>
      <c r="G35" s="10">
        <f>SUM('TAB3.1'!G23,'TAB3.2'!G25)</f>
        <v>0</v>
      </c>
      <c r="H35" s="10">
        <f>SUM('TAB3.1'!H23,'TAB3.2'!H25)</f>
        <v>0</v>
      </c>
      <c r="J35" s="132">
        <f t="shared" si="1"/>
        <v>0</v>
      </c>
      <c r="K35" s="132">
        <f t="shared" si="2"/>
        <v>0</v>
      </c>
      <c r="L35" s="132">
        <f t="shared" si="3"/>
        <v>0</v>
      </c>
      <c r="M35" s="132">
        <f t="shared" si="4"/>
        <v>0</v>
      </c>
      <c r="N35" s="132">
        <f t="shared" si="5"/>
        <v>0</v>
      </c>
    </row>
    <row r="36" spans="1:14" x14ac:dyDescent="0.3">
      <c r="A36" s="547"/>
      <c r="B36" s="134" t="s">
        <v>68</v>
      </c>
      <c r="C36" s="10">
        <f>'TAB3.2'!C26</f>
        <v>0</v>
      </c>
      <c r="D36" s="10">
        <f>'TAB3.2'!D26</f>
        <v>0</v>
      </c>
      <c r="E36" s="10">
        <f>'TAB3.2'!E26</f>
        <v>0</v>
      </c>
      <c r="F36" s="10">
        <f>'TAB3.2'!F26</f>
        <v>0</v>
      </c>
      <c r="G36" s="10">
        <f>'TAB3.2'!G26</f>
        <v>0</v>
      </c>
      <c r="H36" s="10">
        <f>'TAB3.2'!H26</f>
        <v>0</v>
      </c>
      <c r="J36" s="132">
        <f t="shared" si="1"/>
        <v>0</v>
      </c>
      <c r="K36" s="132">
        <f t="shared" si="2"/>
        <v>0</v>
      </c>
      <c r="L36" s="132">
        <f t="shared" si="3"/>
        <v>0</v>
      </c>
      <c r="M36" s="132">
        <f t="shared" si="4"/>
        <v>0</v>
      </c>
      <c r="N36" s="132">
        <f t="shared" si="5"/>
        <v>0</v>
      </c>
    </row>
    <row r="37" spans="1:14" x14ac:dyDescent="0.3">
      <c r="A37" s="547"/>
      <c r="B37" s="134" t="s">
        <v>69</v>
      </c>
      <c r="C37" s="10">
        <f>'TAB3.2'!C27</f>
        <v>0</v>
      </c>
      <c r="D37" s="10">
        <f>'TAB3.2'!D27</f>
        <v>0</v>
      </c>
      <c r="E37" s="10">
        <f>'TAB3.2'!E27</f>
        <v>0</v>
      </c>
      <c r="F37" s="10">
        <f>'TAB3.2'!F27</f>
        <v>0</v>
      </c>
      <c r="G37" s="10">
        <f>'TAB3.2'!G27</f>
        <v>0</v>
      </c>
      <c r="H37" s="10">
        <f>'TAB3.2'!H27</f>
        <v>0</v>
      </c>
      <c r="J37" s="132">
        <f t="shared" si="1"/>
        <v>0</v>
      </c>
      <c r="K37" s="132">
        <f t="shared" si="2"/>
        <v>0</v>
      </c>
      <c r="L37" s="132">
        <f t="shared" si="3"/>
        <v>0</v>
      </c>
      <c r="M37" s="132">
        <f t="shared" si="4"/>
        <v>0</v>
      </c>
      <c r="N37" s="132">
        <f t="shared" si="5"/>
        <v>0</v>
      </c>
    </row>
    <row r="38" spans="1:14" x14ac:dyDescent="0.3">
      <c r="A38" s="547"/>
      <c r="B38" s="64" t="s">
        <v>47</v>
      </c>
      <c r="C38" s="10">
        <f>SUM('TAB3.1'!C24,'TAB3.2'!C28)</f>
        <v>0</v>
      </c>
      <c r="D38" s="10">
        <f>SUM('TAB3.1'!D24,'TAB3.2'!D28)</f>
        <v>0</v>
      </c>
      <c r="E38" s="10">
        <f>SUM('TAB3.1'!E24,'TAB3.2'!E28)</f>
        <v>0</v>
      </c>
      <c r="F38" s="10">
        <f>SUM('TAB3.1'!F24,'TAB3.2'!F28)</f>
        <v>0</v>
      </c>
      <c r="G38" s="10">
        <f>SUM('TAB3.1'!G24,'TAB3.2'!G28)</f>
        <v>0</v>
      </c>
      <c r="H38" s="10">
        <f>SUM('TAB3.1'!H24,'TAB3.2'!H28)</f>
        <v>0</v>
      </c>
      <c r="J38" s="132">
        <f t="shared" si="1"/>
        <v>0</v>
      </c>
      <c r="K38" s="132">
        <f t="shared" si="2"/>
        <v>0</v>
      </c>
      <c r="L38" s="132">
        <f t="shared" si="3"/>
        <v>0</v>
      </c>
      <c r="M38" s="132">
        <f t="shared" si="4"/>
        <v>0</v>
      </c>
      <c r="N38" s="132">
        <f t="shared" si="5"/>
        <v>0</v>
      </c>
    </row>
    <row r="39" spans="1:14" ht="13.5" customHeight="1" x14ac:dyDescent="0.3">
      <c r="A39" s="547"/>
      <c r="B39" s="134" t="s">
        <v>67</v>
      </c>
      <c r="C39" s="10">
        <f>'TAB3.3'!C21</f>
        <v>0</v>
      </c>
      <c r="D39" s="10">
        <f>'TAB3.3'!D21</f>
        <v>0</v>
      </c>
      <c r="E39" s="10">
        <f>'TAB3.3'!E21</f>
        <v>0</v>
      </c>
      <c r="F39" s="10">
        <f>'TAB3.3'!F21</f>
        <v>0</v>
      </c>
      <c r="G39" s="10">
        <f>'TAB3.3'!G21</f>
        <v>0</v>
      </c>
      <c r="H39" s="10">
        <f>'TAB3.3'!H21</f>
        <v>0</v>
      </c>
      <c r="J39" s="132">
        <f t="shared" si="1"/>
        <v>0</v>
      </c>
      <c r="K39" s="132">
        <f t="shared" si="2"/>
        <v>0</v>
      </c>
      <c r="L39" s="132">
        <f t="shared" si="3"/>
        <v>0</v>
      </c>
      <c r="M39" s="132">
        <f t="shared" si="4"/>
        <v>0</v>
      </c>
      <c r="N39" s="132">
        <f t="shared" si="5"/>
        <v>0</v>
      </c>
    </row>
    <row r="40" spans="1:14" x14ac:dyDescent="0.3">
      <c r="A40" s="547"/>
      <c r="B40" s="134" t="s">
        <v>93</v>
      </c>
      <c r="C40" s="10">
        <f>'TAB3.3'!C22</f>
        <v>0</v>
      </c>
      <c r="D40" s="10">
        <f>'TAB3.3'!D22</f>
        <v>0</v>
      </c>
      <c r="E40" s="10">
        <f>'TAB3.3'!E22</f>
        <v>0</v>
      </c>
      <c r="F40" s="10">
        <f>'TAB3.3'!F22</f>
        <v>0</v>
      </c>
      <c r="G40" s="10">
        <f>'TAB3.3'!G22</f>
        <v>0</v>
      </c>
      <c r="H40" s="10">
        <f>'TAB3.3'!H22</f>
        <v>0</v>
      </c>
      <c r="J40" s="132">
        <f t="shared" si="1"/>
        <v>0</v>
      </c>
      <c r="K40" s="132">
        <f t="shared" si="2"/>
        <v>0</v>
      </c>
      <c r="L40" s="132">
        <f t="shared" si="3"/>
        <v>0</v>
      </c>
      <c r="M40" s="132">
        <f t="shared" si="4"/>
        <v>0</v>
      </c>
      <c r="N40" s="132">
        <f t="shared" si="5"/>
        <v>0</v>
      </c>
    </row>
    <row r="41" spans="1:14" x14ac:dyDescent="0.3">
      <c r="A41" s="547"/>
      <c r="B41" s="64" t="s">
        <v>48</v>
      </c>
      <c r="C41" s="10">
        <f>SUM(C39:C40)</f>
        <v>0</v>
      </c>
      <c r="D41" s="10">
        <f t="shared" ref="D41" si="10">SUM(D39:D40)</f>
        <v>0</v>
      </c>
      <c r="E41" s="10">
        <f>SUM(E39:E40)</f>
        <v>0</v>
      </c>
      <c r="F41" s="10">
        <f>SUM(F39:F40)</f>
        <v>0</v>
      </c>
      <c r="G41" s="10">
        <f>SUM(G39:G40)</f>
        <v>0</v>
      </c>
      <c r="H41" s="10">
        <f>SUM(H39:H40)</f>
        <v>0</v>
      </c>
      <c r="J41" s="132">
        <f t="shared" si="1"/>
        <v>0</v>
      </c>
      <c r="K41" s="132">
        <f t="shared" si="2"/>
        <v>0</v>
      </c>
      <c r="L41" s="132">
        <f t="shared" si="3"/>
        <v>0</v>
      </c>
      <c r="M41" s="132">
        <f t="shared" si="4"/>
        <v>0</v>
      </c>
      <c r="N41" s="132">
        <f t="shared" si="5"/>
        <v>0</v>
      </c>
    </row>
    <row r="42" spans="1:14" x14ac:dyDescent="0.3">
      <c r="A42" s="547" t="s">
        <v>41</v>
      </c>
      <c r="B42" s="134" t="s">
        <v>64</v>
      </c>
      <c r="C42" s="10">
        <f>SUM(C43:C44)</f>
        <v>0</v>
      </c>
      <c r="D42" s="10">
        <f t="shared" ref="D42" si="11">SUM(D43:D44)</f>
        <v>0</v>
      </c>
      <c r="E42" s="10">
        <f>SUM(E43:E44)</f>
        <v>0</v>
      </c>
      <c r="F42" s="10">
        <f>SUM(F43:F44)</f>
        <v>0</v>
      </c>
      <c r="G42" s="10">
        <f>SUM(G43:G44)</f>
        <v>0</v>
      </c>
      <c r="H42" s="10">
        <f>SUM(H43:H44)</f>
        <v>0</v>
      </c>
      <c r="J42" s="132">
        <f t="shared" si="1"/>
        <v>0</v>
      </c>
      <c r="K42" s="132">
        <f t="shared" si="2"/>
        <v>0</v>
      </c>
      <c r="L42" s="132">
        <f t="shared" si="3"/>
        <v>0</v>
      </c>
      <c r="M42" s="132">
        <f t="shared" si="4"/>
        <v>0</v>
      </c>
      <c r="N42" s="132">
        <f t="shared" si="5"/>
        <v>0</v>
      </c>
    </row>
    <row r="43" spans="1:14" x14ac:dyDescent="0.3">
      <c r="A43" s="547"/>
      <c r="B43" s="135" t="s">
        <v>65</v>
      </c>
      <c r="C43" s="10">
        <f>SUM('TAB3.1'!C26,'TAB3.2'!C30)</f>
        <v>0</v>
      </c>
      <c r="D43" s="10">
        <f>SUM('TAB3.1'!D26,'TAB3.2'!D30)</f>
        <v>0</v>
      </c>
      <c r="E43" s="10">
        <f>SUM('TAB3.1'!E26,'TAB3.2'!E30)</f>
        <v>0</v>
      </c>
      <c r="F43" s="10">
        <f>SUM('TAB3.1'!F26,'TAB3.2'!F30)</f>
        <v>0</v>
      </c>
      <c r="G43" s="10">
        <f>SUM('TAB3.1'!G26,'TAB3.2'!G30)</f>
        <v>0</v>
      </c>
      <c r="H43" s="10">
        <f>SUM('TAB3.1'!H26,'TAB3.2'!H30)</f>
        <v>0</v>
      </c>
      <c r="J43" s="132">
        <f t="shared" si="1"/>
        <v>0</v>
      </c>
      <c r="K43" s="132">
        <f t="shared" si="2"/>
        <v>0</v>
      </c>
      <c r="L43" s="132">
        <f t="shared" si="3"/>
        <v>0</v>
      </c>
      <c r="M43" s="132">
        <f t="shared" si="4"/>
        <v>0</v>
      </c>
      <c r="N43" s="132">
        <f t="shared" si="5"/>
        <v>0</v>
      </c>
    </row>
    <row r="44" spans="1:14" x14ac:dyDescent="0.3">
      <c r="A44" s="547"/>
      <c r="B44" s="135" t="s">
        <v>66</v>
      </c>
      <c r="C44" s="10">
        <f>SUM('TAB3.1'!C27,'TAB3.2'!C31)</f>
        <v>0</v>
      </c>
      <c r="D44" s="10">
        <f>SUM('TAB3.1'!D27,'TAB3.2'!D31)</f>
        <v>0</v>
      </c>
      <c r="E44" s="10">
        <f>SUM('TAB3.1'!E27,'TAB3.2'!E31)</f>
        <v>0</v>
      </c>
      <c r="F44" s="10">
        <f>SUM('TAB3.1'!F27,'TAB3.2'!F31)</f>
        <v>0</v>
      </c>
      <c r="G44" s="10">
        <f>SUM('TAB3.1'!G27,'TAB3.2'!G31)</f>
        <v>0</v>
      </c>
      <c r="H44" s="10">
        <f>SUM('TAB3.1'!H27,'TAB3.2'!H31)</f>
        <v>0</v>
      </c>
      <c r="J44" s="132">
        <f t="shared" si="1"/>
        <v>0</v>
      </c>
      <c r="K44" s="132">
        <f t="shared" si="2"/>
        <v>0</v>
      </c>
      <c r="L44" s="132">
        <f t="shared" si="3"/>
        <v>0</v>
      </c>
      <c r="M44" s="132">
        <f t="shared" si="4"/>
        <v>0</v>
      </c>
      <c r="N44" s="132">
        <f t="shared" si="5"/>
        <v>0</v>
      </c>
    </row>
    <row r="45" spans="1:14" x14ac:dyDescent="0.3">
      <c r="A45" s="547"/>
      <c r="B45" s="134" t="s">
        <v>68</v>
      </c>
      <c r="C45" s="10">
        <f>'TAB3.2'!C32</f>
        <v>0</v>
      </c>
      <c r="D45" s="10">
        <f>'TAB3.2'!D32</f>
        <v>0</v>
      </c>
      <c r="E45" s="10">
        <f>'TAB3.2'!E32</f>
        <v>0</v>
      </c>
      <c r="F45" s="10">
        <f>'TAB3.2'!F32</f>
        <v>0</v>
      </c>
      <c r="G45" s="10">
        <f>'TAB3.2'!G32</f>
        <v>0</v>
      </c>
      <c r="H45" s="10">
        <f>'TAB3.2'!H32</f>
        <v>0</v>
      </c>
      <c r="J45" s="132">
        <f t="shared" si="1"/>
        <v>0</v>
      </c>
      <c r="K45" s="132">
        <f t="shared" si="2"/>
        <v>0</v>
      </c>
      <c r="L45" s="132">
        <f t="shared" si="3"/>
        <v>0</v>
      </c>
      <c r="M45" s="132">
        <f t="shared" si="4"/>
        <v>0</v>
      </c>
      <c r="N45" s="132">
        <f t="shared" si="5"/>
        <v>0</v>
      </c>
    </row>
    <row r="46" spans="1:14" x14ac:dyDescent="0.3">
      <c r="A46" s="547"/>
      <c r="B46" s="134" t="s">
        <v>70</v>
      </c>
      <c r="C46" s="10">
        <f>SUM(C47:C48)</f>
        <v>0</v>
      </c>
      <c r="D46" s="10">
        <f t="shared" ref="D46" si="12">SUM(D47:D48)</f>
        <v>0</v>
      </c>
      <c r="E46" s="10">
        <f>SUM(E47:E48)</f>
        <v>0</v>
      </c>
      <c r="F46" s="10">
        <f>SUM(F47:F48)</f>
        <v>0</v>
      </c>
      <c r="G46" s="10">
        <f>SUM(G47:G48)</f>
        <v>0</v>
      </c>
      <c r="H46" s="10">
        <f>SUM(H47:H48)</f>
        <v>0</v>
      </c>
      <c r="J46" s="132">
        <f t="shared" si="1"/>
        <v>0</v>
      </c>
      <c r="K46" s="132">
        <f t="shared" si="2"/>
        <v>0</v>
      </c>
      <c r="L46" s="132">
        <f t="shared" si="3"/>
        <v>0</v>
      </c>
      <c r="M46" s="132">
        <f t="shared" si="4"/>
        <v>0</v>
      </c>
      <c r="N46" s="132">
        <f t="shared" si="5"/>
        <v>0</v>
      </c>
    </row>
    <row r="47" spans="1:14" x14ac:dyDescent="0.3">
      <c r="A47" s="547"/>
      <c r="B47" s="135" t="s">
        <v>196</v>
      </c>
      <c r="C47" s="10">
        <f>SUM('TAB3.1'!C29,'TAB3.2'!C34)</f>
        <v>0</v>
      </c>
      <c r="D47" s="10">
        <f>SUM('TAB3.1'!D29,'TAB3.2'!D34)</f>
        <v>0</v>
      </c>
      <c r="E47" s="10">
        <f>SUM('TAB3.1'!E29,'TAB3.2'!E34)</f>
        <v>0</v>
      </c>
      <c r="F47" s="10">
        <f>SUM('TAB3.1'!F29,'TAB3.2'!F34)</f>
        <v>0</v>
      </c>
      <c r="G47" s="10">
        <f>SUM('TAB3.1'!G29,'TAB3.2'!G34)</f>
        <v>0</v>
      </c>
      <c r="H47" s="10">
        <f>SUM('TAB3.1'!H29,'TAB3.2'!H34)</f>
        <v>0</v>
      </c>
      <c r="J47" s="132">
        <f t="shared" si="1"/>
        <v>0</v>
      </c>
      <c r="K47" s="132">
        <f t="shared" si="2"/>
        <v>0</v>
      </c>
      <c r="L47" s="132">
        <f t="shared" si="3"/>
        <v>0</v>
      </c>
      <c r="M47" s="132">
        <f t="shared" si="4"/>
        <v>0</v>
      </c>
      <c r="N47" s="132">
        <f t="shared" si="5"/>
        <v>0</v>
      </c>
    </row>
    <row r="48" spans="1:14" x14ac:dyDescent="0.3">
      <c r="A48" s="547"/>
      <c r="B48" s="135" t="s">
        <v>197</v>
      </c>
      <c r="C48" s="10">
        <f>SUM('TAB3.1'!C30,'TAB3.2'!C35)</f>
        <v>0</v>
      </c>
      <c r="D48" s="10">
        <f>SUM('TAB3.1'!D30,'TAB3.2'!D35)</f>
        <v>0</v>
      </c>
      <c r="E48" s="10">
        <f>SUM('TAB3.1'!E30,'TAB3.2'!E35)</f>
        <v>0</v>
      </c>
      <c r="F48" s="10">
        <f>SUM('TAB3.1'!F30,'TAB3.2'!F35)</f>
        <v>0</v>
      </c>
      <c r="G48" s="10">
        <f>SUM('TAB3.1'!G30,'TAB3.2'!G35)</f>
        <v>0</v>
      </c>
      <c r="H48" s="10">
        <f>SUM('TAB3.1'!H30,'TAB3.2'!H35)</f>
        <v>0</v>
      </c>
      <c r="J48" s="132">
        <f t="shared" si="1"/>
        <v>0</v>
      </c>
      <c r="K48" s="132">
        <f t="shared" si="2"/>
        <v>0</v>
      </c>
      <c r="L48" s="132">
        <f t="shared" si="3"/>
        <v>0</v>
      </c>
      <c r="M48" s="132">
        <f t="shared" si="4"/>
        <v>0</v>
      </c>
      <c r="N48" s="132">
        <f t="shared" si="5"/>
        <v>0</v>
      </c>
    </row>
    <row r="49" spans="1:14" x14ac:dyDescent="0.3">
      <c r="A49" s="547"/>
      <c r="B49" s="134" t="s">
        <v>69</v>
      </c>
      <c r="C49" s="10">
        <f>'TAB3.2'!C36</f>
        <v>0</v>
      </c>
      <c r="D49" s="10">
        <f>'TAB3.2'!D36</f>
        <v>0</v>
      </c>
      <c r="E49" s="10">
        <f>'TAB3.2'!E36</f>
        <v>0</v>
      </c>
      <c r="F49" s="10">
        <f>'TAB3.2'!F36</f>
        <v>0</v>
      </c>
      <c r="G49" s="10">
        <f>'TAB3.2'!G36</f>
        <v>0</v>
      </c>
      <c r="H49" s="10">
        <f>'TAB3.2'!H36</f>
        <v>0</v>
      </c>
      <c r="J49" s="132">
        <f t="shared" si="1"/>
        <v>0</v>
      </c>
      <c r="K49" s="132">
        <f t="shared" si="2"/>
        <v>0</v>
      </c>
      <c r="L49" s="132">
        <f t="shared" si="3"/>
        <v>0</v>
      </c>
      <c r="M49" s="132">
        <f t="shared" si="4"/>
        <v>0</v>
      </c>
      <c r="N49" s="132">
        <f t="shared" si="5"/>
        <v>0</v>
      </c>
    </row>
    <row r="50" spans="1:14" x14ac:dyDescent="0.3">
      <c r="A50" s="547"/>
      <c r="B50" s="64" t="s">
        <v>47</v>
      </c>
      <c r="C50" s="10">
        <f>SUM('TAB3.1'!C31,'TAB3.2'!C37)</f>
        <v>0</v>
      </c>
      <c r="D50" s="10">
        <f>SUM('TAB3.1'!D31,'TAB3.2'!D37)</f>
        <v>0</v>
      </c>
      <c r="E50" s="10">
        <f>SUM('TAB3.1'!E31,'TAB3.2'!E37)</f>
        <v>0</v>
      </c>
      <c r="F50" s="10">
        <f>SUM('TAB3.1'!F31,'TAB3.2'!F37)</f>
        <v>0</v>
      </c>
      <c r="G50" s="10">
        <f>SUM('TAB3.1'!G31,'TAB3.2'!G37)</f>
        <v>0</v>
      </c>
      <c r="H50" s="10">
        <f>SUM('TAB3.1'!H31,'TAB3.2'!H37)</f>
        <v>0</v>
      </c>
      <c r="J50" s="132">
        <f t="shared" si="1"/>
        <v>0</v>
      </c>
      <c r="K50" s="132">
        <f t="shared" si="2"/>
        <v>0</v>
      </c>
      <c r="L50" s="132">
        <f t="shared" si="3"/>
        <v>0</v>
      </c>
      <c r="M50" s="132">
        <f t="shared" si="4"/>
        <v>0</v>
      </c>
      <c r="N50" s="132">
        <f t="shared" si="5"/>
        <v>0</v>
      </c>
    </row>
    <row r="51" spans="1:14" ht="13.5" customHeight="1" x14ac:dyDescent="0.3">
      <c r="A51" s="547"/>
      <c r="B51" s="134" t="s">
        <v>67</v>
      </c>
      <c r="C51" s="10">
        <f>'TAB3.3'!C24</f>
        <v>0</v>
      </c>
      <c r="D51" s="10">
        <f>'TAB3.3'!D24</f>
        <v>0</v>
      </c>
      <c r="E51" s="10">
        <f>'TAB3.3'!E24</f>
        <v>0</v>
      </c>
      <c r="F51" s="10">
        <f>'TAB3.3'!F24</f>
        <v>0</v>
      </c>
      <c r="G51" s="10">
        <f>'TAB3.3'!G24</f>
        <v>0</v>
      </c>
      <c r="H51" s="10">
        <f>'TAB3.3'!H24</f>
        <v>0</v>
      </c>
      <c r="J51" s="132">
        <f t="shared" si="1"/>
        <v>0</v>
      </c>
      <c r="K51" s="132">
        <f t="shared" si="2"/>
        <v>0</v>
      </c>
      <c r="L51" s="132">
        <f t="shared" si="3"/>
        <v>0</v>
      </c>
      <c r="M51" s="132">
        <f t="shared" si="4"/>
        <v>0</v>
      </c>
      <c r="N51" s="132">
        <f t="shared" si="5"/>
        <v>0</v>
      </c>
    </row>
    <row r="52" spans="1:14" x14ac:dyDescent="0.3">
      <c r="A52" s="547"/>
      <c r="B52" s="134" t="s">
        <v>93</v>
      </c>
      <c r="C52" s="10">
        <f>'TAB3.3'!C25</f>
        <v>0</v>
      </c>
      <c r="D52" s="10">
        <f>'TAB3.3'!D25</f>
        <v>0</v>
      </c>
      <c r="E52" s="10">
        <f>'TAB3.3'!E25</f>
        <v>0</v>
      </c>
      <c r="F52" s="10">
        <f>'TAB3.3'!F25</f>
        <v>0</v>
      </c>
      <c r="G52" s="10">
        <f>'TAB3.3'!G25</f>
        <v>0</v>
      </c>
      <c r="H52" s="10">
        <f>'TAB3.3'!H25</f>
        <v>0</v>
      </c>
      <c r="J52" s="132">
        <f t="shared" si="1"/>
        <v>0</v>
      </c>
      <c r="K52" s="132">
        <f t="shared" si="2"/>
        <v>0</v>
      </c>
      <c r="L52" s="132">
        <f t="shared" si="3"/>
        <v>0</v>
      </c>
      <c r="M52" s="132">
        <f t="shared" si="4"/>
        <v>0</v>
      </c>
      <c r="N52" s="132">
        <f t="shared" si="5"/>
        <v>0</v>
      </c>
    </row>
    <row r="53" spans="1:14" x14ac:dyDescent="0.3">
      <c r="A53" s="547"/>
      <c r="B53" s="64" t="s">
        <v>48</v>
      </c>
      <c r="C53" s="10">
        <f>SUM(C51:C52)</f>
        <v>0</v>
      </c>
      <c r="D53" s="10">
        <f t="shared" ref="D53" si="13">SUM(D51:D52)</f>
        <v>0</v>
      </c>
      <c r="E53" s="10">
        <f>SUM(E51:E52)</f>
        <v>0</v>
      </c>
      <c r="F53" s="10">
        <f>SUM(F51:F52)</f>
        <v>0</v>
      </c>
      <c r="G53" s="10">
        <f>SUM(G51:G52)</f>
        <v>0</v>
      </c>
      <c r="H53" s="10">
        <f>SUM(H51:H52)</f>
        <v>0</v>
      </c>
      <c r="J53" s="132">
        <f t="shared" si="1"/>
        <v>0</v>
      </c>
      <c r="K53" s="132">
        <f t="shared" si="2"/>
        <v>0</v>
      </c>
      <c r="L53" s="132">
        <f t="shared" si="3"/>
        <v>0</v>
      </c>
      <c r="M53" s="132">
        <f t="shared" si="4"/>
        <v>0</v>
      </c>
      <c r="N53" s="132">
        <f t="shared" si="5"/>
        <v>0</v>
      </c>
    </row>
    <row r="54" spans="1:14" ht="13.5" customHeight="1" x14ac:dyDescent="0.3">
      <c r="A54" s="547" t="s">
        <v>8</v>
      </c>
      <c r="B54" s="134" t="s">
        <v>64</v>
      </c>
      <c r="C54" s="10">
        <f>SUM(C59:C62)</f>
        <v>0</v>
      </c>
      <c r="D54" s="10">
        <f t="shared" ref="D54:H54" si="14">SUM(D59:D62)</f>
        <v>0</v>
      </c>
      <c r="E54" s="10">
        <f t="shared" si="14"/>
        <v>0</v>
      </c>
      <c r="F54" s="10">
        <f t="shared" si="14"/>
        <v>0</v>
      </c>
      <c r="G54" s="10">
        <f t="shared" si="14"/>
        <v>0</v>
      </c>
      <c r="H54" s="10">
        <f t="shared" si="14"/>
        <v>0</v>
      </c>
      <c r="J54" s="132">
        <f t="shared" si="1"/>
        <v>0</v>
      </c>
      <c r="K54" s="132">
        <f t="shared" si="2"/>
        <v>0</v>
      </c>
      <c r="L54" s="132">
        <f t="shared" si="3"/>
        <v>0</v>
      </c>
      <c r="M54" s="132">
        <f t="shared" si="4"/>
        <v>0</v>
      </c>
      <c r="N54" s="132">
        <f t="shared" si="5"/>
        <v>0</v>
      </c>
    </row>
    <row r="55" spans="1:14" ht="13.5" customHeight="1" x14ac:dyDescent="0.3">
      <c r="A55" s="547"/>
      <c r="B55" s="135" t="s">
        <v>284</v>
      </c>
      <c r="C55" s="10">
        <f>'TAB3.1'!C42+'TAB3.2'!C39</f>
        <v>0</v>
      </c>
      <c r="D55" s="10">
        <f>'TAB3.1'!D42+'TAB3.2'!D39</f>
        <v>0</v>
      </c>
      <c r="E55" s="10">
        <f>'TAB3.1'!E42+'TAB3.2'!E39</f>
        <v>0</v>
      </c>
      <c r="F55" s="10">
        <f>'TAB3.1'!F42+'TAB3.2'!F39</f>
        <v>0</v>
      </c>
      <c r="G55" s="10">
        <f>'TAB3.1'!G42+'TAB3.2'!G39</f>
        <v>0</v>
      </c>
      <c r="H55" s="10">
        <f>'TAB3.1'!H42+'TAB3.2'!H39</f>
        <v>0</v>
      </c>
      <c r="J55" s="132">
        <f t="shared" ref="J55:J58" si="15">IF(AND(ROUND(C55,0)=0,D55&gt;C55),"INF",IF(AND(ROUND(C55,0)=0,ROUND(D55,0)=0),0,(D55-C55)/C55))</f>
        <v>0</v>
      </c>
      <c r="K55" s="132">
        <f t="shared" ref="K55:K58" si="16">IF(AND(ROUND(D55,0)=0,E55&gt;D55),"INF",IF(AND(ROUND(D55,0)=0,ROUND(E55,0)=0),0,(E55-D55)/D55))</f>
        <v>0</v>
      </c>
      <c r="L55" s="132">
        <f t="shared" ref="L55:L58" si="17">IF(AND(ROUND(E55,0)=0,F55&gt;E55),"INF",IF(AND(ROUND(E55,0)=0,ROUND(F55,0)=0),0,(F55-E55)/E55))</f>
        <v>0</v>
      </c>
      <c r="M55" s="132">
        <f t="shared" ref="M55:M58" si="18">IF(AND(ROUND(F55,0)=0,G55&gt;F55),"INF",IF(AND(ROUND(F55,0)=0,ROUND(G55,0)=0),0,(G55-F55)/F55))</f>
        <v>0</v>
      </c>
      <c r="N55" s="132">
        <f t="shared" ref="N55:N58" si="19">IF(AND(ROUND(G55,0)=0,H55&gt;G55),"INF",IF(AND(ROUND(G55,0)=0,ROUND(H55,0)=0),0,(H55-G55)/G55))</f>
        <v>0</v>
      </c>
    </row>
    <row r="56" spans="1:14" ht="13.5" customHeight="1" x14ac:dyDescent="0.3">
      <c r="A56" s="547"/>
      <c r="B56" s="135" t="s">
        <v>285</v>
      </c>
      <c r="C56" s="10">
        <f>'TAB3.1'!C43+'TAB3.2'!C40</f>
        <v>0</v>
      </c>
      <c r="D56" s="10">
        <f>'TAB3.1'!D43+'TAB3.2'!D40</f>
        <v>0</v>
      </c>
      <c r="E56" s="10">
        <f>'TAB3.1'!E43+'TAB3.2'!E40</f>
        <v>0</v>
      </c>
      <c r="F56" s="10">
        <f>'TAB3.1'!F43+'TAB3.2'!F40</f>
        <v>0</v>
      </c>
      <c r="G56" s="10">
        <f>'TAB3.1'!G43+'TAB3.2'!G40</f>
        <v>0</v>
      </c>
      <c r="H56" s="10">
        <f>'TAB3.1'!H43+'TAB3.2'!H40</f>
        <v>0</v>
      </c>
      <c r="J56" s="132">
        <f t="shared" si="15"/>
        <v>0</v>
      </c>
      <c r="K56" s="132">
        <f t="shared" si="16"/>
        <v>0</v>
      </c>
      <c r="L56" s="132">
        <f t="shared" si="17"/>
        <v>0</v>
      </c>
      <c r="M56" s="132">
        <f t="shared" si="18"/>
        <v>0</v>
      </c>
      <c r="N56" s="132">
        <f t="shared" si="19"/>
        <v>0</v>
      </c>
    </row>
    <row r="57" spans="1:14" ht="13.5" customHeight="1" x14ac:dyDescent="0.3">
      <c r="A57" s="547"/>
      <c r="B57" s="135" t="s">
        <v>286</v>
      </c>
      <c r="C57" s="10">
        <f>'TAB3.1'!C44+'TAB3.2'!C41</f>
        <v>0</v>
      </c>
      <c r="D57" s="10">
        <f>'TAB3.1'!D44+'TAB3.2'!D41</f>
        <v>0</v>
      </c>
      <c r="E57" s="10">
        <f>'TAB3.1'!E44+'TAB3.2'!E41</f>
        <v>0</v>
      </c>
      <c r="F57" s="10">
        <f>'TAB3.1'!F44+'TAB3.2'!F41</f>
        <v>0</v>
      </c>
      <c r="G57" s="10">
        <f>'TAB3.1'!G44+'TAB3.2'!G41</f>
        <v>0</v>
      </c>
      <c r="H57" s="10">
        <f>'TAB3.1'!H44+'TAB3.2'!H41</f>
        <v>0</v>
      </c>
      <c r="J57" s="132">
        <f t="shared" si="15"/>
        <v>0</v>
      </c>
      <c r="K57" s="132">
        <f t="shared" si="16"/>
        <v>0</v>
      </c>
      <c r="L57" s="132">
        <f t="shared" si="17"/>
        <v>0</v>
      </c>
      <c r="M57" s="132">
        <f t="shared" si="18"/>
        <v>0</v>
      </c>
      <c r="N57" s="132">
        <f t="shared" si="19"/>
        <v>0</v>
      </c>
    </row>
    <row r="58" spans="1:14" ht="13.5" customHeight="1" x14ac:dyDescent="0.3">
      <c r="A58" s="547"/>
      <c r="B58" s="135" t="s">
        <v>287</v>
      </c>
      <c r="C58" s="10">
        <f>'TAB3.1'!C45+'TAB3.2'!C42</f>
        <v>0</v>
      </c>
      <c r="D58" s="10">
        <f>'TAB3.1'!D45+'TAB3.2'!D42</f>
        <v>0</v>
      </c>
      <c r="E58" s="10">
        <f>'TAB3.1'!E45+'TAB3.2'!E42</f>
        <v>0</v>
      </c>
      <c r="F58" s="10">
        <f>'TAB3.1'!F45+'TAB3.2'!F42</f>
        <v>0</v>
      </c>
      <c r="G58" s="10">
        <f>'TAB3.1'!G45+'TAB3.2'!G42</f>
        <v>0</v>
      </c>
      <c r="H58" s="10">
        <f>'TAB3.1'!H45+'TAB3.2'!H42</f>
        <v>0</v>
      </c>
      <c r="J58" s="132">
        <f t="shared" si="15"/>
        <v>0</v>
      </c>
      <c r="K58" s="132">
        <f t="shared" si="16"/>
        <v>0</v>
      </c>
      <c r="L58" s="132">
        <f t="shared" si="17"/>
        <v>0</v>
      </c>
      <c r="M58" s="132">
        <f t="shared" si="18"/>
        <v>0</v>
      </c>
      <c r="N58" s="132">
        <f t="shared" si="19"/>
        <v>0</v>
      </c>
    </row>
    <row r="59" spans="1:14" x14ac:dyDescent="0.3">
      <c r="A59" s="547"/>
      <c r="B59" s="135" t="s">
        <v>94</v>
      </c>
      <c r="C59" s="10">
        <f>'TAB3.1'!C33+'TAB3.2'!C43</f>
        <v>0</v>
      </c>
      <c r="D59" s="10">
        <f>'TAB3.1'!D33+'TAB3.2'!D43</f>
        <v>0</v>
      </c>
      <c r="E59" s="10">
        <f>'TAB3.1'!E33+'TAB3.2'!E43</f>
        <v>0</v>
      </c>
      <c r="F59" s="10">
        <f>'TAB3.1'!F33+'TAB3.2'!F43</f>
        <v>0</v>
      </c>
      <c r="G59" s="10">
        <f>'TAB3.1'!G33+'TAB3.2'!G43</f>
        <v>0</v>
      </c>
      <c r="H59" s="10">
        <f>'TAB3.1'!H33+'TAB3.2'!H43</f>
        <v>0</v>
      </c>
      <c r="J59" s="132">
        <f t="shared" ref="J59:J90" si="20">IF(AND(ROUND(C59,0)=0,D59&gt;C59),"INF",IF(AND(ROUND(C59,0)=0,ROUND(D59,0)=0),0,(D59-C59)/C59))</f>
        <v>0</v>
      </c>
      <c r="K59" s="132">
        <f t="shared" ref="K59:K90" si="21">IF(AND(ROUND(D59,0)=0,E59&gt;D59),"INF",IF(AND(ROUND(D59,0)=0,ROUND(E59,0)=0),0,(E59-D59)/D59))</f>
        <v>0</v>
      </c>
      <c r="L59" s="132">
        <f t="shared" ref="L59:L90" si="22">IF(AND(ROUND(E59,0)=0,F59&gt;E59),"INF",IF(AND(ROUND(E59,0)=0,ROUND(F59,0)=0),0,(F59-E59)/E59))</f>
        <v>0</v>
      </c>
      <c r="M59" s="132">
        <f t="shared" ref="M59:M90" si="23">IF(AND(ROUND(F59,0)=0,G59&gt;F59),"INF",IF(AND(ROUND(F59,0)=0,ROUND(G59,0)=0),0,(G59-F59)/F59))</f>
        <v>0</v>
      </c>
      <c r="N59" s="132">
        <f t="shared" ref="N59:N90" si="24">IF(AND(ROUND(G59,0)=0,H59&gt;G59),"INF",IF(AND(ROUND(G59,0)=0,ROUND(H59,0)=0),0,(H59-G59)/G59))</f>
        <v>0</v>
      </c>
    </row>
    <row r="60" spans="1:14" x14ac:dyDescent="0.3">
      <c r="A60" s="547"/>
      <c r="B60" s="135" t="s">
        <v>65</v>
      </c>
      <c r="C60" s="10">
        <f>'TAB3.1'!C34+'TAB3.2'!C44</f>
        <v>0</v>
      </c>
      <c r="D60" s="10">
        <f>'TAB3.1'!D34+'TAB3.2'!D44</f>
        <v>0</v>
      </c>
      <c r="E60" s="10">
        <f>'TAB3.1'!E34+'TAB3.2'!E44</f>
        <v>0</v>
      </c>
      <c r="F60" s="10">
        <f>'TAB3.1'!F34+'TAB3.2'!F44</f>
        <v>0</v>
      </c>
      <c r="G60" s="10">
        <f>'TAB3.1'!G34+'TAB3.2'!G44</f>
        <v>0</v>
      </c>
      <c r="H60" s="10">
        <f>'TAB3.1'!H34+'TAB3.2'!H44</f>
        <v>0</v>
      </c>
      <c r="J60" s="132">
        <f t="shared" si="20"/>
        <v>0</v>
      </c>
      <c r="K60" s="132">
        <f t="shared" si="21"/>
        <v>0</v>
      </c>
      <c r="L60" s="132">
        <f t="shared" si="22"/>
        <v>0</v>
      </c>
      <c r="M60" s="132">
        <f t="shared" si="23"/>
        <v>0</v>
      </c>
      <c r="N60" s="132">
        <f t="shared" si="24"/>
        <v>0</v>
      </c>
    </row>
    <row r="61" spans="1:14" x14ac:dyDescent="0.3">
      <c r="A61" s="547"/>
      <c r="B61" s="135" t="s">
        <v>66</v>
      </c>
      <c r="C61" s="10">
        <f>'TAB3.1'!C35+'TAB3.2'!C45</f>
        <v>0</v>
      </c>
      <c r="D61" s="10">
        <f>'TAB3.1'!D35+'TAB3.2'!D45</f>
        <v>0</v>
      </c>
      <c r="E61" s="10">
        <f>'TAB3.1'!E35+'TAB3.2'!E45</f>
        <v>0</v>
      </c>
      <c r="F61" s="10">
        <f>'TAB3.1'!F35+'TAB3.2'!F45</f>
        <v>0</v>
      </c>
      <c r="G61" s="10">
        <f>'TAB3.1'!G35+'TAB3.2'!G45</f>
        <v>0</v>
      </c>
      <c r="H61" s="10">
        <f>'TAB3.1'!H35+'TAB3.2'!H45</f>
        <v>0</v>
      </c>
      <c r="J61" s="132">
        <f t="shared" si="20"/>
        <v>0</v>
      </c>
      <c r="K61" s="132">
        <f t="shared" si="21"/>
        <v>0</v>
      </c>
      <c r="L61" s="132">
        <f t="shared" si="22"/>
        <v>0</v>
      </c>
      <c r="M61" s="132">
        <f t="shared" si="23"/>
        <v>0</v>
      </c>
      <c r="N61" s="132">
        <f t="shared" si="24"/>
        <v>0</v>
      </c>
    </row>
    <row r="62" spans="1:14" x14ac:dyDescent="0.3">
      <c r="A62" s="547"/>
      <c r="B62" s="135" t="s">
        <v>95</v>
      </c>
      <c r="C62" s="10">
        <f>'TAB3.1'!C36+'TAB3.1'!C46+'TAB3.2'!C46</f>
        <v>0</v>
      </c>
      <c r="D62" s="10">
        <f>'TAB3.1'!D36+'TAB3.1'!D46+'TAB3.2'!D46</f>
        <v>0</v>
      </c>
      <c r="E62" s="10">
        <f>'TAB3.1'!E36+'TAB3.1'!E46+'TAB3.2'!E46</f>
        <v>0</v>
      </c>
      <c r="F62" s="10">
        <f>'TAB3.1'!F36+'TAB3.1'!F46+'TAB3.2'!F46</f>
        <v>0</v>
      </c>
      <c r="G62" s="10">
        <f>'TAB3.1'!G36+'TAB3.1'!G46+'TAB3.2'!G46</f>
        <v>0</v>
      </c>
      <c r="H62" s="10">
        <f>'TAB3.1'!H36+'TAB3.1'!H46+'TAB3.2'!H46</f>
        <v>0</v>
      </c>
      <c r="J62" s="132">
        <f t="shared" si="20"/>
        <v>0</v>
      </c>
      <c r="K62" s="132">
        <f t="shared" si="21"/>
        <v>0</v>
      </c>
      <c r="L62" s="132">
        <f t="shared" si="22"/>
        <v>0</v>
      </c>
      <c r="M62" s="132">
        <f t="shared" si="23"/>
        <v>0</v>
      </c>
      <c r="N62" s="132">
        <f t="shared" si="24"/>
        <v>0</v>
      </c>
    </row>
    <row r="63" spans="1:14" x14ac:dyDescent="0.3">
      <c r="A63" s="547"/>
      <c r="B63" s="134" t="s">
        <v>68</v>
      </c>
      <c r="C63" s="10">
        <f>'TAB3.2'!C47</f>
        <v>0</v>
      </c>
      <c r="D63" s="10">
        <f>'TAB3.2'!D47</f>
        <v>0</v>
      </c>
      <c r="E63" s="10">
        <f>'TAB3.2'!E47</f>
        <v>0</v>
      </c>
      <c r="F63" s="10">
        <f>'TAB3.2'!F47</f>
        <v>0</v>
      </c>
      <c r="G63" s="10">
        <f>'TAB3.2'!G47</f>
        <v>0</v>
      </c>
      <c r="H63" s="10">
        <f>'TAB3.2'!H47</f>
        <v>0</v>
      </c>
      <c r="J63" s="132">
        <f t="shared" si="20"/>
        <v>0</v>
      </c>
      <c r="K63" s="132">
        <f t="shared" si="21"/>
        <v>0</v>
      </c>
      <c r="L63" s="132">
        <f t="shared" si="22"/>
        <v>0</v>
      </c>
      <c r="M63" s="132">
        <f t="shared" si="23"/>
        <v>0</v>
      </c>
      <c r="N63" s="132">
        <f t="shared" si="24"/>
        <v>0</v>
      </c>
    </row>
    <row r="64" spans="1:14" x14ac:dyDescent="0.3">
      <c r="A64" s="547"/>
      <c r="B64" s="134" t="s">
        <v>70</v>
      </c>
      <c r="C64" s="10">
        <f>SUM(C65:C66)</f>
        <v>0</v>
      </c>
      <c r="D64" s="10">
        <f t="shared" ref="D64:H64" si="25">SUM(D65:D66)</f>
        <v>0</v>
      </c>
      <c r="E64" s="10">
        <f t="shared" si="25"/>
        <v>0</v>
      </c>
      <c r="F64" s="10">
        <f t="shared" si="25"/>
        <v>0</v>
      </c>
      <c r="G64" s="10">
        <f t="shared" si="25"/>
        <v>0</v>
      </c>
      <c r="H64" s="10">
        <f t="shared" si="25"/>
        <v>0</v>
      </c>
      <c r="J64" s="132">
        <f t="shared" si="20"/>
        <v>0</v>
      </c>
      <c r="K64" s="132">
        <f t="shared" si="21"/>
        <v>0</v>
      </c>
      <c r="L64" s="132">
        <f t="shared" si="22"/>
        <v>0</v>
      </c>
      <c r="M64" s="132">
        <f t="shared" si="23"/>
        <v>0</v>
      </c>
      <c r="N64" s="132">
        <f t="shared" si="24"/>
        <v>0</v>
      </c>
    </row>
    <row r="65" spans="1:14" x14ac:dyDescent="0.3">
      <c r="A65" s="547"/>
      <c r="B65" s="135" t="s">
        <v>196</v>
      </c>
      <c r="C65" s="10">
        <f>'TAB3.1'!C38+'TAB3.2'!C49</f>
        <v>0</v>
      </c>
      <c r="D65" s="10">
        <f>'TAB3.1'!D38+'TAB3.2'!D49</f>
        <v>0</v>
      </c>
      <c r="E65" s="10">
        <f>'TAB3.1'!E38+'TAB3.2'!E49</f>
        <v>0</v>
      </c>
      <c r="F65" s="10">
        <f>'TAB3.1'!F38+'TAB3.2'!F49</f>
        <v>0</v>
      </c>
      <c r="G65" s="10">
        <f>'TAB3.1'!G38+'TAB3.2'!G49</f>
        <v>0</v>
      </c>
      <c r="H65" s="10">
        <f>'TAB3.1'!H38+'TAB3.2'!H49</f>
        <v>0</v>
      </c>
      <c r="J65" s="132">
        <f t="shared" si="20"/>
        <v>0</v>
      </c>
      <c r="K65" s="132">
        <f t="shared" si="21"/>
        <v>0</v>
      </c>
      <c r="L65" s="132">
        <f t="shared" si="22"/>
        <v>0</v>
      </c>
      <c r="M65" s="132">
        <f t="shared" si="23"/>
        <v>0</v>
      </c>
      <c r="N65" s="132">
        <f t="shared" si="24"/>
        <v>0</v>
      </c>
    </row>
    <row r="66" spans="1:14" x14ac:dyDescent="0.3">
      <c r="A66" s="547"/>
      <c r="B66" s="135" t="s">
        <v>197</v>
      </c>
      <c r="C66" s="10">
        <f>'TAB3.1'!C39+'TAB3.2'!C50</f>
        <v>0</v>
      </c>
      <c r="D66" s="10">
        <f>'TAB3.1'!D39+'TAB3.2'!D50</f>
        <v>0</v>
      </c>
      <c r="E66" s="10">
        <f>'TAB3.1'!E39+'TAB3.2'!E50</f>
        <v>0</v>
      </c>
      <c r="F66" s="10">
        <f>'TAB3.1'!F39+'TAB3.2'!F50</f>
        <v>0</v>
      </c>
      <c r="G66" s="10">
        <f>'TAB3.1'!G39+'TAB3.2'!G50</f>
        <v>0</v>
      </c>
      <c r="H66" s="10">
        <f>'TAB3.1'!H39+'TAB3.2'!H50</f>
        <v>0</v>
      </c>
      <c r="J66" s="132">
        <f t="shared" si="20"/>
        <v>0</v>
      </c>
      <c r="K66" s="132">
        <f t="shared" si="21"/>
        <v>0</v>
      </c>
      <c r="L66" s="132">
        <f t="shared" si="22"/>
        <v>0</v>
      </c>
      <c r="M66" s="132">
        <f t="shared" si="23"/>
        <v>0</v>
      </c>
      <c r="N66" s="132">
        <f t="shared" si="24"/>
        <v>0</v>
      </c>
    </row>
    <row r="67" spans="1:14" x14ac:dyDescent="0.3">
      <c r="A67" s="547"/>
      <c r="B67" s="134" t="s">
        <v>69</v>
      </c>
      <c r="C67" s="10">
        <f>'TAB3.2'!C51</f>
        <v>0</v>
      </c>
      <c r="D67" s="10">
        <f>'TAB3.2'!D51</f>
        <v>0</v>
      </c>
      <c r="E67" s="10">
        <f>'TAB3.2'!E51</f>
        <v>0</v>
      </c>
      <c r="F67" s="10">
        <f>'TAB3.2'!F51</f>
        <v>0</v>
      </c>
      <c r="G67" s="10">
        <f>'TAB3.2'!G51</f>
        <v>0</v>
      </c>
      <c r="H67" s="10">
        <f>'TAB3.2'!H51</f>
        <v>0</v>
      </c>
      <c r="J67" s="132">
        <f t="shared" si="20"/>
        <v>0</v>
      </c>
      <c r="K67" s="132">
        <f t="shared" si="21"/>
        <v>0</v>
      </c>
      <c r="L67" s="132">
        <f t="shared" si="22"/>
        <v>0</v>
      </c>
      <c r="M67" s="132">
        <f t="shared" si="23"/>
        <v>0</v>
      </c>
      <c r="N67" s="132">
        <f t="shared" si="24"/>
        <v>0</v>
      </c>
    </row>
    <row r="68" spans="1:14" x14ac:dyDescent="0.3">
      <c r="A68" s="547"/>
      <c r="B68" s="64" t="s">
        <v>47</v>
      </c>
      <c r="C68" s="10">
        <f>'TAB3.1'!C40+'TAB3.1'!C47+'TAB3.2'!C52</f>
        <v>0</v>
      </c>
      <c r="D68" s="10">
        <f>'TAB3.1'!D40+'TAB3.1'!D47+'TAB3.2'!D52</f>
        <v>0</v>
      </c>
      <c r="E68" s="10">
        <f>'TAB3.1'!E40+'TAB3.1'!E47+'TAB3.2'!E52</f>
        <v>0</v>
      </c>
      <c r="F68" s="10">
        <f>'TAB3.1'!F40+'TAB3.1'!F47+'TAB3.2'!F52</f>
        <v>0</v>
      </c>
      <c r="G68" s="10">
        <f>'TAB3.1'!G40+'TAB3.1'!G47+'TAB3.2'!G52</f>
        <v>0</v>
      </c>
      <c r="H68" s="10">
        <f>'TAB3.1'!H40+'TAB3.1'!H47+'TAB3.2'!H52</f>
        <v>0</v>
      </c>
      <c r="J68" s="132">
        <f t="shared" si="20"/>
        <v>0</v>
      </c>
      <c r="K68" s="132">
        <f t="shared" si="21"/>
        <v>0</v>
      </c>
      <c r="L68" s="132">
        <f t="shared" si="22"/>
        <v>0</v>
      </c>
      <c r="M68" s="132">
        <f t="shared" si="23"/>
        <v>0</v>
      </c>
      <c r="N68" s="132">
        <f t="shared" si="24"/>
        <v>0</v>
      </c>
    </row>
    <row r="69" spans="1:14" ht="13.5" customHeight="1" x14ac:dyDescent="0.3">
      <c r="A69" s="547"/>
      <c r="B69" s="134" t="s">
        <v>67</v>
      </c>
      <c r="C69" s="10">
        <f>'TAB3.3'!C27</f>
        <v>0</v>
      </c>
      <c r="D69" s="10">
        <f>'TAB3.3'!D27</f>
        <v>0</v>
      </c>
      <c r="E69" s="10">
        <f>'TAB3.3'!E27</f>
        <v>0</v>
      </c>
      <c r="F69" s="10">
        <f>'TAB3.3'!F27</f>
        <v>0</v>
      </c>
      <c r="G69" s="10">
        <f>'TAB3.3'!G27</f>
        <v>0</v>
      </c>
      <c r="H69" s="10">
        <f>'TAB3.3'!H27</f>
        <v>0</v>
      </c>
      <c r="J69" s="132">
        <f t="shared" si="20"/>
        <v>0</v>
      </c>
      <c r="K69" s="132">
        <f t="shared" si="21"/>
        <v>0</v>
      </c>
      <c r="L69" s="132">
        <f t="shared" si="22"/>
        <v>0</v>
      </c>
      <c r="M69" s="132">
        <f t="shared" si="23"/>
        <v>0</v>
      </c>
      <c r="N69" s="132">
        <f t="shared" si="24"/>
        <v>0</v>
      </c>
    </row>
    <row r="70" spans="1:14" x14ac:dyDescent="0.3">
      <c r="A70" s="547"/>
      <c r="B70" s="134" t="s">
        <v>93</v>
      </c>
      <c r="C70" s="10">
        <f>'TAB3.3'!C28</f>
        <v>0</v>
      </c>
      <c r="D70" s="10">
        <f>'TAB3.3'!D28</f>
        <v>0</v>
      </c>
      <c r="E70" s="10">
        <f>'TAB3.3'!E28</f>
        <v>0</v>
      </c>
      <c r="F70" s="10">
        <f>'TAB3.3'!F28</f>
        <v>0</v>
      </c>
      <c r="G70" s="10">
        <f>'TAB3.3'!G28</f>
        <v>0</v>
      </c>
      <c r="H70" s="10">
        <f>'TAB3.3'!H28</f>
        <v>0</v>
      </c>
      <c r="J70" s="132">
        <f t="shared" si="20"/>
        <v>0</v>
      </c>
      <c r="K70" s="132">
        <f t="shared" si="21"/>
        <v>0</v>
      </c>
      <c r="L70" s="132">
        <f t="shared" si="22"/>
        <v>0</v>
      </c>
      <c r="M70" s="132">
        <f t="shared" si="23"/>
        <v>0</v>
      </c>
      <c r="N70" s="132">
        <f t="shared" si="24"/>
        <v>0</v>
      </c>
    </row>
    <row r="71" spans="1:14" ht="14.45" customHeight="1" x14ac:dyDescent="0.3">
      <c r="A71" s="547"/>
      <c r="B71" s="64" t="s">
        <v>48</v>
      </c>
      <c r="C71" s="10">
        <f>SUM(C69:C70)</f>
        <v>0</v>
      </c>
      <c r="D71" s="10">
        <f t="shared" ref="D71:H71" si="26">SUM(D69:D70)</f>
        <v>0</v>
      </c>
      <c r="E71" s="10">
        <f t="shared" si="26"/>
        <v>0</v>
      </c>
      <c r="F71" s="10">
        <f t="shared" si="26"/>
        <v>0</v>
      </c>
      <c r="G71" s="10">
        <f t="shared" si="26"/>
        <v>0</v>
      </c>
      <c r="H71" s="10">
        <f t="shared" si="26"/>
        <v>0</v>
      </c>
      <c r="J71" s="132">
        <f t="shared" si="20"/>
        <v>0</v>
      </c>
      <c r="K71" s="132">
        <f t="shared" si="21"/>
        <v>0</v>
      </c>
      <c r="L71" s="132">
        <f t="shared" si="22"/>
        <v>0</v>
      </c>
      <c r="M71" s="132">
        <f t="shared" si="23"/>
        <v>0</v>
      </c>
      <c r="N71" s="132">
        <f t="shared" si="24"/>
        <v>0</v>
      </c>
    </row>
    <row r="72" spans="1:14" ht="12" customHeight="1" x14ac:dyDescent="0.3">
      <c r="A72" s="548" t="s">
        <v>207</v>
      </c>
      <c r="B72" s="134" t="s">
        <v>64</v>
      </c>
      <c r="C72" s="10">
        <f>SUM(C77:C80)</f>
        <v>0</v>
      </c>
      <c r="D72" s="10">
        <f t="shared" ref="D72:H72" si="27">SUM(D77:D80)</f>
        <v>0</v>
      </c>
      <c r="E72" s="10">
        <f t="shared" si="27"/>
        <v>0</v>
      </c>
      <c r="F72" s="10">
        <f t="shared" si="27"/>
        <v>0</v>
      </c>
      <c r="G72" s="10">
        <f t="shared" si="27"/>
        <v>0</v>
      </c>
      <c r="H72" s="10">
        <f t="shared" si="27"/>
        <v>0</v>
      </c>
      <c r="J72" s="132">
        <f t="shared" si="20"/>
        <v>0</v>
      </c>
      <c r="K72" s="132">
        <f t="shared" si="21"/>
        <v>0</v>
      </c>
      <c r="L72" s="132">
        <f t="shared" si="22"/>
        <v>0</v>
      </c>
      <c r="M72" s="132">
        <f t="shared" si="23"/>
        <v>0</v>
      </c>
      <c r="N72" s="132">
        <f t="shared" si="24"/>
        <v>0</v>
      </c>
    </row>
    <row r="73" spans="1:14" ht="12" customHeight="1" x14ac:dyDescent="0.3">
      <c r="A73" s="549"/>
      <c r="B73" s="135" t="s">
        <v>284</v>
      </c>
      <c r="C73" s="10">
        <f>SUMIF($B$23:$B$71,$B73,C$23:C$71)</f>
        <v>0</v>
      </c>
      <c r="D73" s="10">
        <f t="shared" ref="D73:H74" si="28">SUMIF($B$23:$B$71,$B73,D$23:D$71)</f>
        <v>0</v>
      </c>
      <c r="E73" s="10">
        <f t="shared" si="28"/>
        <v>0</v>
      </c>
      <c r="F73" s="10">
        <f t="shared" si="28"/>
        <v>0</v>
      </c>
      <c r="G73" s="10">
        <f t="shared" si="28"/>
        <v>0</v>
      </c>
      <c r="H73" s="10">
        <f t="shared" si="28"/>
        <v>0</v>
      </c>
      <c r="J73" s="132">
        <f t="shared" ref="J73:J76" si="29">IF(AND(ROUND(C73,0)=0,D73&gt;C73),"INF",IF(AND(ROUND(C73,0)=0,ROUND(D73,0)=0),0,(D73-C73)/C73))</f>
        <v>0</v>
      </c>
      <c r="K73" s="132">
        <f t="shared" ref="K73:K76" si="30">IF(AND(ROUND(D73,0)=0,E73&gt;D73),"INF",IF(AND(ROUND(D73,0)=0,ROUND(E73,0)=0),0,(E73-D73)/D73))</f>
        <v>0</v>
      </c>
      <c r="L73" s="132">
        <f t="shared" ref="L73:L76" si="31">IF(AND(ROUND(E73,0)=0,F73&gt;E73),"INF",IF(AND(ROUND(E73,0)=0,ROUND(F73,0)=0),0,(F73-E73)/E73))</f>
        <v>0</v>
      </c>
      <c r="M73" s="132">
        <f t="shared" ref="M73:M76" si="32">IF(AND(ROUND(F73,0)=0,G73&gt;F73),"INF",IF(AND(ROUND(F73,0)=0,ROUND(G73,0)=0),0,(G73-F73)/F73))</f>
        <v>0</v>
      </c>
      <c r="N73" s="132">
        <f t="shared" ref="N73:N76" si="33">IF(AND(ROUND(G73,0)=0,H73&gt;G73),"INF",IF(AND(ROUND(G73,0)=0,ROUND(H73,0)=0),0,(H73-G73)/G73))</f>
        <v>0</v>
      </c>
    </row>
    <row r="74" spans="1:14" ht="12" customHeight="1" x14ac:dyDescent="0.3">
      <c r="A74" s="549"/>
      <c r="B74" s="135" t="s">
        <v>285</v>
      </c>
      <c r="C74" s="10">
        <f>SUMIF($B$23:$B$71,$B74,C$23:C$71)</f>
        <v>0</v>
      </c>
      <c r="D74" s="10">
        <f t="shared" si="28"/>
        <v>0</v>
      </c>
      <c r="E74" s="10">
        <f t="shared" si="28"/>
        <v>0</v>
      </c>
      <c r="F74" s="10">
        <f t="shared" si="28"/>
        <v>0</v>
      </c>
      <c r="G74" s="10">
        <f t="shared" si="28"/>
        <v>0</v>
      </c>
      <c r="H74" s="10">
        <f t="shared" si="28"/>
        <v>0</v>
      </c>
      <c r="J74" s="132">
        <f t="shared" si="29"/>
        <v>0</v>
      </c>
      <c r="K74" s="132">
        <f t="shared" si="30"/>
        <v>0</v>
      </c>
      <c r="L74" s="132">
        <f t="shared" si="31"/>
        <v>0</v>
      </c>
      <c r="M74" s="132">
        <f t="shared" si="32"/>
        <v>0</v>
      </c>
      <c r="N74" s="132">
        <f t="shared" si="33"/>
        <v>0</v>
      </c>
    </row>
    <row r="75" spans="1:14" ht="12" customHeight="1" x14ac:dyDescent="0.3">
      <c r="A75" s="549"/>
      <c r="B75" s="135" t="s">
        <v>286</v>
      </c>
      <c r="C75" s="10">
        <f t="shared" ref="C75:H81" si="34">SUMIF($B$23:$B$71,$B75,C$23:C$71)</f>
        <v>0</v>
      </c>
      <c r="D75" s="10">
        <f t="shared" si="34"/>
        <v>0</v>
      </c>
      <c r="E75" s="10">
        <f t="shared" si="34"/>
        <v>0</v>
      </c>
      <c r="F75" s="10">
        <f t="shared" si="34"/>
        <v>0</v>
      </c>
      <c r="G75" s="10">
        <f t="shared" si="34"/>
        <v>0</v>
      </c>
      <c r="H75" s="10">
        <f t="shared" si="34"/>
        <v>0</v>
      </c>
      <c r="J75" s="132">
        <f t="shared" si="29"/>
        <v>0</v>
      </c>
      <c r="K75" s="132">
        <f t="shared" si="30"/>
        <v>0</v>
      </c>
      <c r="L75" s="132">
        <f t="shared" si="31"/>
        <v>0</v>
      </c>
      <c r="M75" s="132">
        <f t="shared" si="32"/>
        <v>0</v>
      </c>
      <c r="N75" s="132">
        <f t="shared" si="33"/>
        <v>0</v>
      </c>
    </row>
    <row r="76" spans="1:14" ht="12" customHeight="1" x14ac:dyDescent="0.3">
      <c r="A76" s="549"/>
      <c r="B76" s="135" t="s">
        <v>287</v>
      </c>
      <c r="C76" s="10">
        <f t="shared" ref="C76:C81" si="35">SUMIF($B$23:$B$71,$B76,C$23:C$71)</f>
        <v>0</v>
      </c>
      <c r="D76" s="10">
        <f t="shared" si="34"/>
        <v>0</v>
      </c>
      <c r="E76" s="10">
        <f t="shared" si="34"/>
        <v>0</v>
      </c>
      <c r="F76" s="10">
        <f t="shared" si="34"/>
        <v>0</v>
      </c>
      <c r="G76" s="10">
        <f t="shared" si="34"/>
        <v>0</v>
      </c>
      <c r="H76" s="10">
        <f t="shared" si="34"/>
        <v>0</v>
      </c>
      <c r="J76" s="132">
        <f t="shared" si="29"/>
        <v>0</v>
      </c>
      <c r="K76" s="132">
        <f t="shared" si="30"/>
        <v>0</v>
      </c>
      <c r="L76" s="132">
        <f t="shared" si="31"/>
        <v>0</v>
      </c>
      <c r="M76" s="132">
        <f t="shared" si="32"/>
        <v>0</v>
      </c>
      <c r="N76" s="132">
        <f t="shared" si="33"/>
        <v>0</v>
      </c>
    </row>
    <row r="77" spans="1:14" x14ac:dyDescent="0.3">
      <c r="A77" s="549"/>
      <c r="B77" s="135" t="s">
        <v>94</v>
      </c>
      <c r="C77" s="10">
        <f t="shared" si="35"/>
        <v>0</v>
      </c>
      <c r="D77" s="10">
        <f t="shared" si="34"/>
        <v>0</v>
      </c>
      <c r="E77" s="10">
        <f t="shared" si="34"/>
        <v>0</v>
      </c>
      <c r="F77" s="10">
        <f t="shared" si="34"/>
        <v>0</v>
      </c>
      <c r="G77" s="10">
        <f t="shared" si="34"/>
        <v>0</v>
      </c>
      <c r="H77" s="10">
        <f t="shared" si="34"/>
        <v>0</v>
      </c>
      <c r="J77" s="132">
        <f t="shared" si="20"/>
        <v>0</v>
      </c>
      <c r="K77" s="132">
        <f t="shared" si="21"/>
        <v>0</v>
      </c>
      <c r="L77" s="132">
        <f t="shared" si="22"/>
        <v>0</v>
      </c>
      <c r="M77" s="132">
        <f t="shared" si="23"/>
        <v>0</v>
      </c>
      <c r="N77" s="132">
        <f t="shared" si="24"/>
        <v>0</v>
      </c>
    </row>
    <row r="78" spans="1:14" x14ac:dyDescent="0.3">
      <c r="A78" s="549"/>
      <c r="B78" s="135" t="s">
        <v>65</v>
      </c>
      <c r="C78" s="10">
        <f t="shared" si="35"/>
        <v>0</v>
      </c>
      <c r="D78" s="10">
        <f t="shared" si="34"/>
        <v>0</v>
      </c>
      <c r="E78" s="10">
        <f t="shared" si="34"/>
        <v>0</v>
      </c>
      <c r="F78" s="10">
        <f t="shared" si="34"/>
        <v>0</v>
      </c>
      <c r="G78" s="10">
        <f t="shared" si="34"/>
        <v>0</v>
      </c>
      <c r="H78" s="10">
        <f t="shared" si="34"/>
        <v>0</v>
      </c>
      <c r="J78" s="132">
        <f t="shared" si="20"/>
        <v>0</v>
      </c>
      <c r="K78" s="132">
        <f t="shared" si="21"/>
        <v>0</v>
      </c>
      <c r="L78" s="132">
        <f t="shared" si="22"/>
        <v>0</v>
      </c>
      <c r="M78" s="132">
        <f t="shared" si="23"/>
        <v>0</v>
      </c>
      <c r="N78" s="132">
        <f t="shared" si="24"/>
        <v>0</v>
      </c>
    </row>
    <row r="79" spans="1:14" x14ac:dyDescent="0.3">
      <c r="A79" s="549"/>
      <c r="B79" s="135" t="s">
        <v>66</v>
      </c>
      <c r="C79" s="10">
        <f t="shared" si="35"/>
        <v>0</v>
      </c>
      <c r="D79" s="10">
        <f t="shared" si="34"/>
        <v>0</v>
      </c>
      <c r="E79" s="10">
        <f t="shared" si="34"/>
        <v>0</v>
      </c>
      <c r="F79" s="10">
        <f t="shared" si="34"/>
        <v>0</v>
      </c>
      <c r="G79" s="10">
        <f t="shared" si="34"/>
        <v>0</v>
      </c>
      <c r="H79" s="10">
        <f t="shared" si="34"/>
        <v>0</v>
      </c>
      <c r="J79" s="132">
        <f t="shared" si="20"/>
        <v>0</v>
      </c>
      <c r="K79" s="132">
        <f t="shared" si="21"/>
        <v>0</v>
      </c>
      <c r="L79" s="132">
        <f t="shared" si="22"/>
        <v>0</v>
      </c>
      <c r="M79" s="132">
        <f t="shared" si="23"/>
        <v>0</v>
      </c>
      <c r="N79" s="132">
        <f t="shared" si="24"/>
        <v>0</v>
      </c>
    </row>
    <row r="80" spans="1:14" x14ac:dyDescent="0.3">
      <c r="A80" s="549"/>
      <c r="B80" s="135" t="s">
        <v>95</v>
      </c>
      <c r="C80" s="10">
        <f t="shared" si="35"/>
        <v>0</v>
      </c>
      <c r="D80" s="10">
        <f t="shared" si="34"/>
        <v>0</v>
      </c>
      <c r="E80" s="10">
        <f t="shared" si="34"/>
        <v>0</v>
      </c>
      <c r="F80" s="10">
        <f t="shared" si="34"/>
        <v>0</v>
      </c>
      <c r="G80" s="10">
        <f t="shared" si="34"/>
        <v>0</v>
      </c>
      <c r="H80" s="10">
        <f t="shared" si="34"/>
        <v>0</v>
      </c>
      <c r="J80" s="132">
        <f t="shared" si="20"/>
        <v>0</v>
      </c>
      <c r="K80" s="132">
        <f t="shared" si="21"/>
        <v>0</v>
      </c>
      <c r="L80" s="132">
        <f t="shared" si="22"/>
        <v>0</v>
      </c>
      <c r="M80" s="132">
        <f t="shared" si="23"/>
        <v>0</v>
      </c>
      <c r="N80" s="132">
        <f t="shared" si="24"/>
        <v>0</v>
      </c>
    </row>
    <row r="81" spans="1:14" x14ac:dyDescent="0.3">
      <c r="A81" s="549"/>
      <c r="B81" s="134" t="s">
        <v>68</v>
      </c>
      <c r="C81" s="10">
        <f t="shared" si="35"/>
        <v>0</v>
      </c>
      <c r="D81" s="10">
        <f t="shared" si="34"/>
        <v>0</v>
      </c>
      <c r="E81" s="10">
        <f t="shared" si="34"/>
        <v>0</v>
      </c>
      <c r="F81" s="10">
        <f t="shared" si="34"/>
        <v>0</v>
      </c>
      <c r="G81" s="10">
        <f t="shared" si="34"/>
        <v>0</v>
      </c>
      <c r="H81" s="10">
        <f t="shared" si="34"/>
        <v>0</v>
      </c>
      <c r="J81" s="132">
        <f t="shared" si="20"/>
        <v>0</v>
      </c>
      <c r="K81" s="132">
        <f t="shared" si="21"/>
        <v>0</v>
      </c>
      <c r="L81" s="132">
        <f t="shared" si="22"/>
        <v>0</v>
      </c>
      <c r="M81" s="132">
        <f t="shared" si="23"/>
        <v>0</v>
      </c>
      <c r="N81" s="132">
        <f t="shared" si="24"/>
        <v>0</v>
      </c>
    </row>
    <row r="82" spans="1:14" x14ac:dyDescent="0.3">
      <c r="A82" s="549"/>
      <c r="B82" s="134" t="s">
        <v>70</v>
      </c>
      <c r="C82" s="10">
        <f>SUM(C83:C84)</f>
        <v>0</v>
      </c>
      <c r="D82" s="10">
        <f t="shared" ref="D82:H82" si="36">SUM(D83:D84)</f>
        <v>0</v>
      </c>
      <c r="E82" s="10">
        <f t="shared" si="36"/>
        <v>0</v>
      </c>
      <c r="F82" s="10">
        <f t="shared" si="36"/>
        <v>0</v>
      </c>
      <c r="G82" s="10">
        <f t="shared" si="36"/>
        <v>0</v>
      </c>
      <c r="H82" s="10">
        <f t="shared" si="36"/>
        <v>0</v>
      </c>
      <c r="J82" s="132">
        <f t="shared" si="20"/>
        <v>0</v>
      </c>
      <c r="K82" s="132">
        <f t="shared" si="21"/>
        <v>0</v>
      </c>
      <c r="L82" s="132">
        <f t="shared" si="22"/>
        <v>0</v>
      </c>
      <c r="M82" s="132">
        <f t="shared" si="23"/>
        <v>0</v>
      </c>
      <c r="N82" s="132">
        <f t="shared" si="24"/>
        <v>0</v>
      </c>
    </row>
    <row r="83" spans="1:14" x14ac:dyDescent="0.3">
      <c r="A83" s="549"/>
      <c r="B83" s="135" t="s">
        <v>196</v>
      </c>
      <c r="C83" s="10">
        <f>SUMIF($B$23:$B$71,$B83,C$23:C$71)</f>
        <v>0</v>
      </c>
      <c r="D83" s="10">
        <f t="shared" ref="D83:H85" si="37">SUMIF($B$23:$B$71,$B83,D$23:D$71)</f>
        <v>0</v>
      </c>
      <c r="E83" s="10">
        <f t="shared" si="37"/>
        <v>0</v>
      </c>
      <c r="F83" s="10">
        <f t="shared" si="37"/>
        <v>0</v>
      </c>
      <c r="G83" s="10">
        <f t="shared" si="37"/>
        <v>0</v>
      </c>
      <c r="H83" s="10">
        <f t="shared" si="37"/>
        <v>0</v>
      </c>
      <c r="J83" s="132">
        <f t="shared" si="20"/>
        <v>0</v>
      </c>
      <c r="K83" s="132">
        <f t="shared" si="21"/>
        <v>0</v>
      </c>
      <c r="L83" s="132">
        <f t="shared" si="22"/>
        <v>0</v>
      </c>
      <c r="M83" s="132">
        <f t="shared" si="23"/>
        <v>0</v>
      </c>
      <c r="N83" s="132">
        <f t="shared" si="24"/>
        <v>0</v>
      </c>
    </row>
    <row r="84" spans="1:14" x14ac:dyDescent="0.3">
      <c r="A84" s="549"/>
      <c r="B84" s="135" t="s">
        <v>197</v>
      </c>
      <c r="C84" s="10">
        <f>SUMIF($B$23:$B$71,$B84,C$23:C$71)</f>
        <v>0</v>
      </c>
      <c r="D84" s="10">
        <f t="shared" si="37"/>
        <v>0</v>
      </c>
      <c r="E84" s="10">
        <f t="shared" si="37"/>
        <v>0</v>
      </c>
      <c r="F84" s="10">
        <f t="shared" si="37"/>
        <v>0</v>
      </c>
      <c r="G84" s="10">
        <f t="shared" si="37"/>
        <v>0</v>
      </c>
      <c r="H84" s="10">
        <f t="shared" si="37"/>
        <v>0</v>
      </c>
      <c r="J84" s="132">
        <f t="shared" si="20"/>
        <v>0</v>
      </c>
      <c r="K84" s="132">
        <f t="shared" si="21"/>
        <v>0</v>
      </c>
      <c r="L84" s="132">
        <f t="shared" si="22"/>
        <v>0</v>
      </c>
      <c r="M84" s="132">
        <f t="shared" si="23"/>
        <v>0</v>
      </c>
      <c r="N84" s="132">
        <f t="shared" si="24"/>
        <v>0</v>
      </c>
    </row>
    <row r="85" spans="1:14" x14ac:dyDescent="0.3">
      <c r="A85" s="549"/>
      <c r="B85" s="134" t="s">
        <v>69</v>
      </c>
      <c r="C85" s="10">
        <f>SUMIF($B$23:$B$71,$B85,C$23:C$71)</f>
        <v>0</v>
      </c>
      <c r="D85" s="10">
        <f t="shared" si="37"/>
        <v>0</v>
      </c>
      <c r="E85" s="10">
        <f t="shared" si="37"/>
        <v>0</v>
      </c>
      <c r="F85" s="10">
        <f t="shared" si="37"/>
        <v>0</v>
      </c>
      <c r="G85" s="10">
        <f t="shared" si="37"/>
        <v>0</v>
      </c>
      <c r="H85" s="10">
        <f t="shared" si="37"/>
        <v>0</v>
      </c>
      <c r="J85" s="132">
        <f t="shared" si="20"/>
        <v>0</v>
      </c>
      <c r="K85" s="132">
        <f t="shared" si="21"/>
        <v>0</v>
      </c>
      <c r="L85" s="132">
        <f t="shared" si="22"/>
        <v>0</v>
      </c>
      <c r="M85" s="132">
        <f t="shared" si="23"/>
        <v>0</v>
      </c>
      <c r="N85" s="132">
        <f t="shared" si="24"/>
        <v>0</v>
      </c>
    </row>
    <row r="86" spans="1:14" x14ac:dyDescent="0.3">
      <c r="A86" s="549"/>
      <c r="B86" s="64" t="s">
        <v>47</v>
      </c>
      <c r="C86" s="10">
        <f>SUM('TAB3.1'!C60,'TAB3.2'!C67)</f>
        <v>0</v>
      </c>
      <c r="D86" s="10">
        <f>SUM('TAB3.1'!D60,'TAB3.2'!D67)</f>
        <v>0</v>
      </c>
      <c r="E86" s="10">
        <f>SUM('TAB3.1'!E60,'TAB3.2'!E67)</f>
        <v>0</v>
      </c>
      <c r="F86" s="10">
        <f>SUM('TAB3.1'!F60,'TAB3.2'!F67)</f>
        <v>0</v>
      </c>
      <c r="G86" s="10">
        <f>SUM('TAB3.1'!G60,'TAB3.2'!G67)</f>
        <v>0</v>
      </c>
      <c r="H86" s="10">
        <f>SUM('TAB3.1'!H60,'TAB3.2'!H67)</f>
        <v>0</v>
      </c>
      <c r="J86" s="132">
        <f t="shared" si="20"/>
        <v>0</v>
      </c>
      <c r="K86" s="132">
        <f t="shared" si="21"/>
        <v>0</v>
      </c>
      <c r="L86" s="132">
        <f t="shared" si="22"/>
        <v>0</v>
      </c>
      <c r="M86" s="132">
        <f t="shared" si="23"/>
        <v>0</v>
      </c>
      <c r="N86" s="132">
        <f t="shared" si="24"/>
        <v>0</v>
      </c>
    </row>
    <row r="87" spans="1:14" ht="12" customHeight="1" x14ac:dyDescent="0.3">
      <c r="A87" s="549"/>
      <c r="B87" s="133" t="s">
        <v>206</v>
      </c>
      <c r="C87" s="10">
        <f t="shared" ref="C87:H89" si="38">SUMIF($B$23:$B$71,$B87,C$23:C$71)</f>
        <v>0</v>
      </c>
      <c r="D87" s="10">
        <f t="shared" si="38"/>
        <v>0</v>
      </c>
      <c r="E87" s="10">
        <f t="shared" si="38"/>
        <v>0</v>
      </c>
      <c r="F87" s="10">
        <f t="shared" si="38"/>
        <v>0</v>
      </c>
      <c r="G87" s="10">
        <f t="shared" si="38"/>
        <v>0</v>
      </c>
      <c r="H87" s="10">
        <f t="shared" si="38"/>
        <v>0</v>
      </c>
      <c r="J87" s="132">
        <f t="shared" si="20"/>
        <v>0</v>
      </c>
      <c r="K87" s="132">
        <f t="shared" si="21"/>
        <v>0</v>
      </c>
      <c r="L87" s="132">
        <f t="shared" si="22"/>
        <v>0</v>
      </c>
      <c r="M87" s="132">
        <f t="shared" si="23"/>
        <v>0</v>
      </c>
      <c r="N87" s="132">
        <f t="shared" si="24"/>
        <v>0</v>
      </c>
    </row>
    <row r="88" spans="1:14" ht="13.5" customHeight="1" x14ac:dyDescent="0.3">
      <c r="A88" s="549"/>
      <c r="B88" s="134" t="s">
        <v>67</v>
      </c>
      <c r="C88" s="10">
        <f>SUMIF($B$23:$B$71,$B88,C$23:C$71)</f>
        <v>0</v>
      </c>
      <c r="D88" s="10">
        <f t="shared" si="38"/>
        <v>0</v>
      </c>
      <c r="E88" s="10">
        <f t="shared" si="38"/>
        <v>0</v>
      </c>
      <c r="F88" s="10">
        <f t="shared" si="38"/>
        <v>0</v>
      </c>
      <c r="G88" s="10">
        <f t="shared" si="38"/>
        <v>0</v>
      </c>
      <c r="H88" s="10">
        <f t="shared" si="38"/>
        <v>0</v>
      </c>
      <c r="J88" s="132">
        <f t="shared" si="20"/>
        <v>0</v>
      </c>
      <c r="K88" s="132">
        <f t="shared" si="21"/>
        <v>0</v>
      </c>
      <c r="L88" s="132">
        <f t="shared" si="22"/>
        <v>0</v>
      </c>
      <c r="M88" s="132">
        <f t="shared" si="23"/>
        <v>0</v>
      </c>
      <c r="N88" s="132">
        <f t="shared" si="24"/>
        <v>0</v>
      </c>
    </row>
    <row r="89" spans="1:14" x14ac:dyDescent="0.3">
      <c r="A89" s="549"/>
      <c r="B89" s="134" t="s">
        <v>93</v>
      </c>
      <c r="C89" s="10">
        <f>SUMIF($B$23:$B$71,$B89,C$23:C$71)</f>
        <v>0</v>
      </c>
      <c r="D89" s="10">
        <f t="shared" si="38"/>
        <v>0</v>
      </c>
      <c r="E89" s="10">
        <f t="shared" si="38"/>
        <v>0</v>
      </c>
      <c r="F89" s="10">
        <f t="shared" si="38"/>
        <v>0</v>
      </c>
      <c r="G89" s="10">
        <f t="shared" si="38"/>
        <v>0</v>
      </c>
      <c r="H89" s="10">
        <f t="shared" si="38"/>
        <v>0</v>
      </c>
      <c r="J89" s="132">
        <f t="shared" si="20"/>
        <v>0</v>
      </c>
      <c r="K89" s="132">
        <f t="shared" si="21"/>
        <v>0</v>
      </c>
      <c r="L89" s="132">
        <f t="shared" si="22"/>
        <v>0</v>
      </c>
      <c r="M89" s="132">
        <f t="shared" si="23"/>
        <v>0</v>
      </c>
      <c r="N89" s="132">
        <f t="shared" si="24"/>
        <v>0</v>
      </c>
    </row>
    <row r="90" spans="1:14" x14ac:dyDescent="0.3">
      <c r="A90" s="550"/>
      <c r="B90" s="64" t="s">
        <v>48</v>
      </c>
      <c r="C90" s="10">
        <f t="shared" ref="C90" si="39">SUM(C88:C89)</f>
        <v>0</v>
      </c>
      <c r="D90" s="10">
        <f t="shared" ref="D90:H90" si="40">SUM(D88:D89)</f>
        <v>0</v>
      </c>
      <c r="E90" s="10">
        <f t="shared" si="40"/>
        <v>0</v>
      </c>
      <c r="F90" s="10">
        <f t="shared" si="40"/>
        <v>0</v>
      </c>
      <c r="G90" s="10">
        <f t="shared" si="40"/>
        <v>0</v>
      </c>
      <c r="H90" s="10">
        <f t="shared" si="40"/>
        <v>0</v>
      </c>
      <c r="J90" s="132">
        <f t="shared" si="20"/>
        <v>0</v>
      </c>
      <c r="K90" s="132">
        <f t="shared" si="21"/>
        <v>0</v>
      </c>
      <c r="L90" s="132">
        <f t="shared" si="22"/>
        <v>0</v>
      </c>
      <c r="M90" s="132">
        <f t="shared" si="23"/>
        <v>0</v>
      </c>
      <c r="N90" s="132">
        <f t="shared" si="24"/>
        <v>0</v>
      </c>
    </row>
    <row r="91" spans="1:14" x14ac:dyDescent="0.3">
      <c r="J91" s="132"/>
    </row>
    <row r="92" spans="1:14" x14ac:dyDescent="0.3">
      <c r="A92" s="61" t="s">
        <v>194</v>
      </c>
      <c r="B92" s="62"/>
      <c r="C92" s="62"/>
      <c r="D92" s="62"/>
      <c r="E92" s="62"/>
      <c r="F92" s="62"/>
      <c r="G92" s="62"/>
      <c r="H92" s="62"/>
      <c r="J92" s="62"/>
      <c r="K92" s="62"/>
      <c r="L92" s="62"/>
      <c r="M92" s="62"/>
      <c r="N92" s="62"/>
    </row>
    <row r="94" spans="1:14" s="22" customFormat="1" ht="37.15" customHeight="1" x14ac:dyDescent="0.3">
      <c r="A94" s="63" t="s">
        <v>46</v>
      </c>
      <c r="B94" s="63" t="s">
        <v>0</v>
      </c>
      <c r="C94" s="295" t="s">
        <v>275</v>
      </c>
      <c r="D94" s="295" t="s">
        <v>276</v>
      </c>
      <c r="E94" s="295" t="s">
        <v>277</v>
      </c>
      <c r="F94" s="295" t="s">
        <v>278</v>
      </c>
      <c r="G94" s="295" t="s">
        <v>279</v>
      </c>
      <c r="H94" s="295" t="s">
        <v>280</v>
      </c>
      <c r="I94" s="4"/>
      <c r="J94" s="295" t="s">
        <v>457</v>
      </c>
      <c r="K94" s="442" t="s">
        <v>458</v>
      </c>
      <c r="L94" s="295" t="s">
        <v>459</v>
      </c>
      <c r="M94" s="295" t="s">
        <v>460</v>
      </c>
      <c r="N94" s="295" t="s">
        <v>461</v>
      </c>
    </row>
    <row r="95" spans="1:14" x14ac:dyDescent="0.3">
      <c r="A95" s="545" t="s">
        <v>40</v>
      </c>
      <c r="B95" s="134" t="s">
        <v>251</v>
      </c>
      <c r="C95" s="10">
        <f>'TAB3.1'!C74</f>
        <v>0</v>
      </c>
      <c r="D95" s="10">
        <f>'TAB3.1'!D74</f>
        <v>0</v>
      </c>
      <c r="E95" s="10">
        <f>'TAB3.1'!E74</f>
        <v>0</v>
      </c>
      <c r="F95" s="10">
        <f>'TAB3.1'!F74</f>
        <v>0</v>
      </c>
      <c r="G95" s="10">
        <f>'TAB3.1'!G74</f>
        <v>0</v>
      </c>
      <c r="H95" s="10">
        <f>'TAB3.1'!H74</f>
        <v>0</v>
      </c>
      <c r="J95" s="132">
        <f t="shared" ref="J95:J104" si="41">IF(AND(ROUND(C95,0)=0,D95&gt;C95),"INF",IF(AND(ROUND(C95,0)=0,ROUND(D95,0)=0),0,(D95-C95)/C95))</f>
        <v>0</v>
      </c>
      <c r="K95" s="132">
        <f t="shared" ref="K95:K104" si="42">IF(AND(ROUND(D95,0)=0,E95&gt;D95),"INF",IF(AND(ROUND(D95,0)=0,ROUND(E95,0)=0),0,(E95-D95)/D95))</f>
        <v>0</v>
      </c>
      <c r="L95" s="132">
        <f t="shared" ref="L95:L104" si="43">IF(AND(ROUND(E95,0)=0,F95&gt;E95),"INF",IF(AND(ROUND(E95,0)=0,ROUND(F95,0)=0),0,(F95-E95)/E95))</f>
        <v>0</v>
      </c>
      <c r="M95" s="132">
        <f t="shared" ref="M95:M104" si="44">IF(AND(ROUND(F95,0)=0,G95&gt;F95),"INF",IF(AND(ROUND(F95,0)=0,ROUND(G95,0)=0),0,(G95-F95)/F95))</f>
        <v>0</v>
      </c>
      <c r="N95" s="132">
        <f t="shared" ref="N95:N104" si="45">IF(AND(ROUND(G95,0)=0,H95&gt;G95),"INF",IF(AND(ROUND(G95,0)=0,ROUND(H95,0)=0),0,(H95-G95)/G95))</f>
        <v>0</v>
      </c>
    </row>
    <row r="96" spans="1:14" x14ac:dyDescent="0.3">
      <c r="A96" s="551"/>
      <c r="B96" s="134" t="s">
        <v>252</v>
      </c>
      <c r="C96" s="10">
        <f>'TAB3.1'!C75</f>
        <v>0</v>
      </c>
      <c r="D96" s="10">
        <f>'TAB3.1'!D75</f>
        <v>0</v>
      </c>
      <c r="E96" s="10">
        <f>'TAB3.1'!E75</f>
        <v>0</v>
      </c>
      <c r="F96" s="10">
        <f>'TAB3.1'!F75</f>
        <v>0</v>
      </c>
      <c r="G96" s="10">
        <f>'TAB3.1'!G75</f>
        <v>0</v>
      </c>
      <c r="H96" s="10">
        <f>'TAB3.1'!H75</f>
        <v>0</v>
      </c>
      <c r="J96" s="132">
        <f t="shared" si="41"/>
        <v>0</v>
      </c>
      <c r="K96" s="132">
        <f t="shared" si="42"/>
        <v>0</v>
      </c>
      <c r="L96" s="132">
        <f t="shared" si="43"/>
        <v>0</v>
      </c>
      <c r="M96" s="132">
        <f t="shared" si="44"/>
        <v>0</v>
      </c>
      <c r="N96" s="132">
        <f t="shared" si="45"/>
        <v>0</v>
      </c>
    </row>
    <row r="97" spans="1:14" x14ac:dyDescent="0.3">
      <c r="A97" s="545" t="s">
        <v>6</v>
      </c>
      <c r="B97" s="134" t="s">
        <v>251</v>
      </c>
      <c r="C97" s="10">
        <f>'TAB3.1'!C76</f>
        <v>0</v>
      </c>
      <c r="D97" s="10">
        <f>'TAB3.1'!D76</f>
        <v>0</v>
      </c>
      <c r="E97" s="10">
        <f>'TAB3.1'!E76</f>
        <v>0</v>
      </c>
      <c r="F97" s="10">
        <f>'TAB3.1'!F76</f>
        <v>0</v>
      </c>
      <c r="G97" s="10">
        <f>'TAB3.1'!G76</f>
        <v>0</v>
      </c>
      <c r="H97" s="10">
        <f>'TAB3.1'!H76</f>
        <v>0</v>
      </c>
      <c r="J97" s="132">
        <f t="shared" si="41"/>
        <v>0</v>
      </c>
      <c r="K97" s="132">
        <f t="shared" si="42"/>
        <v>0</v>
      </c>
      <c r="L97" s="132">
        <f t="shared" si="43"/>
        <v>0</v>
      </c>
      <c r="M97" s="132">
        <f t="shared" si="44"/>
        <v>0</v>
      </c>
      <c r="N97" s="132">
        <f t="shared" si="45"/>
        <v>0</v>
      </c>
    </row>
    <row r="98" spans="1:14" x14ac:dyDescent="0.3">
      <c r="A98" s="551"/>
      <c r="B98" s="134" t="s">
        <v>252</v>
      </c>
      <c r="C98" s="10">
        <f>'TAB3.1'!C77</f>
        <v>0</v>
      </c>
      <c r="D98" s="10">
        <f>'TAB3.1'!D77</f>
        <v>0</v>
      </c>
      <c r="E98" s="10">
        <f>'TAB3.1'!E77</f>
        <v>0</v>
      </c>
      <c r="F98" s="10">
        <f>'TAB3.1'!F77</f>
        <v>0</v>
      </c>
      <c r="G98" s="10">
        <f>'TAB3.1'!G77</f>
        <v>0</v>
      </c>
      <c r="H98" s="10">
        <f>'TAB3.1'!H77</f>
        <v>0</v>
      </c>
      <c r="J98" s="132">
        <f t="shared" si="41"/>
        <v>0</v>
      </c>
      <c r="K98" s="132">
        <f t="shared" si="42"/>
        <v>0</v>
      </c>
      <c r="L98" s="132">
        <f t="shared" si="43"/>
        <v>0</v>
      </c>
      <c r="M98" s="132">
        <f t="shared" si="44"/>
        <v>0</v>
      </c>
      <c r="N98" s="132">
        <f t="shared" si="45"/>
        <v>0</v>
      </c>
    </row>
    <row r="99" spans="1:14" x14ac:dyDescent="0.3">
      <c r="A99" s="545" t="s">
        <v>41</v>
      </c>
      <c r="B99" s="134" t="s">
        <v>251</v>
      </c>
      <c r="C99" s="10">
        <f>'TAB3.1'!C78</f>
        <v>0</v>
      </c>
      <c r="D99" s="10">
        <f>'TAB3.1'!D78</f>
        <v>0</v>
      </c>
      <c r="E99" s="10">
        <f>'TAB3.1'!E78</f>
        <v>0</v>
      </c>
      <c r="F99" s="10">
        <f>'TAB3.1'!F78</f>
        <v>0</v>
      </c>
      <c r="G99" s="10">
        <f>'TAB3.1'!G78</f>
        <v>0</v>
      </c>
      <c r="H99" s="10">
        <f>'TAB3.1'!H78</f>
        <v>0</v>
      </c>
      <c r="J99" s="132">
        <f t="shared" si="41"/>
        <v>0</v>
      </c>
      <c r="K99" s="132">
        <f t="shared" si="42"/>
        <v>0</v>
      </c>
      <c r="L99" s="132">
        <f t="shared" si="43"/>
        <v>0</v>
      </c>
      <c r="M99" s="132">
        <f t="shared" si="44"/>
        <v>0</v>
      </c>
      <c r="N99" s="132">
        <f t="shared" si="45"/>
        <v>0</v>
      </c>
    </row>
    <row r="100" spans="1:14" x14ac:dyDescent="0.3">
      <c r="A100" s="546"/>
      <c r="B100" s="134" t="s">
        <v>252</v>
      </c>
      <c r="C100" s="10">
        <f>'TAB3.1'!C79</f>
        <v>0</v>
      </c>
      <c r="D100" s="10">
        <f>'TAB3.1'!D79</f>
        <v>0</v>
      </c>
      <c r="E100" s="10">
        <f>'TAB3.1'!E79</f>
        <v>0</v>
      </c>
      <c r="F100" s="10">
        <f>'TAB3.1'!F79</f>
        <v>0</v>
      </c>
      <c r="G100" s="10">
        <f>'TAB3.1'!G79</f>
        <v>0</v>
      </c>
      <c r="H100" s="10">
        <f>'TAB3.1'!H79</f>
        <v>0</v>
      </c>
      <c r="J100" s="132">
        <f t="shared" si="41"/>
        <v>0</v>
      </c>
      <c r="K100" s="132">
        <f t="shared" si="42"/>
        <v>0</v>
      </c>
      <c r="L100" s="132">
        <f t="shared" si="43"/>
        <v>0</v>
      </c>
      <c r="M100" s="132">
        <f t="shared" si="44"/>
        <v>0</v>
      </c>
      <c r="N100" s="132">
        <f t="shared" si="45"/>
        <v>0</v>
      </c>
    </row>
    <row r="101" spans="1:14" x14ac:dyDescent="0.3">
      <c r="A101" s="545" t="s">
        <v>8</v>
      </c>
      <c r="B101" s="134" t="s">
        <v>251</v>
      </c>
      <c r="C101" s="10">
        <f>'TAB3.1'!C80</f>
        <v>0</v>
      </c>
      <c r="D101" s="10">
        <f>'TAB3.1'!D80</f>
        <v>0</v>
      </c>
      <c r="E101" s="10">
        <f>'TAB3.1'!E80</f>
        <v>0</v>
      </c>
      <c r="F101" s="10">
        <f>'TAB3.1'!F80</f>
        <v>0</v>
      </c>
      <c r="G101" s="10">
        <f>'TAB3.1'!G80</f>
        <v>0</v>
      </c>
      <c r="H101" s="10">
        <f>'TAB3.1'!H80</f>
        <v>0</v>
      </c>
      <c r="J101" s="132">
        <f t="shared" si="41"/>
        <v>0</v>
      </c>
      <c r="K101" s="132">
        <f t="shared" si="42"/>
        <v>0</v>
      </c>
      <c r="L101" s="132">
        <f t="shared" si="43"/>
        <v>0</v>
      </c>
      <c r="M101" s="132">
        <f t="shared" si="44"/>
        <v>0</v>
      </c>
      <c r="N101" s="132">
        <f t="shared" si="45"/>
        <v>0</v>
      </c>
    </row>
    <row r="102" spans="1:14" x14ac:dyDescent="0.3">
      <c r="A102" s="546"/>
      <c r="B102" s="134" t="s">
        <v>252</v>
      </c>
      <c r="C102" s="10">
        <f>'TAB3.1'!C81</f>
        <v>0</v>
      </c>
      <c r="D102" s="10">
        <f>'TAB3.1'!D81</f>
        <v>0</v>
      </c>
      <c r="E102" s="10">
        <f>'TAB3.1'!E81</f>
        <v>0</v>
      </c>
      <c r="F102" s="10">
        <f>'TAB3.1'!F81</f>
        <v>0</v>
      </c>
      <c r="G102" s="10">
        <f>'TAB3.1'!G81</f>
        <v>0</v>
      </c>
      <c r="H102" s="10">
        <f>'TAB3.1'!H81</f>
        <v>0</v>
      </c>
      <c r="J102" s="132">
        <f t="shared" si="41"/>
        <v>0</v>
      </c>
      <c r="K102" s="132">
        <f t="shared" si="42"/>
        <v>0</v>
      </c>
      <c r="L102" s="132">
        <f t="shared" si="43"/>
        <v>0</v>
      </c>
      <c r="M102" s="132">
        <f t="shared" si="44"/>
        <v>0</v>
      </c>
      <c r="N102" s="132">
        <f t="shared" si="45"/>
        <v>0</v>
      </c>
    </row>
    <row r="103" spans="1:14" ht="27" x14ac:dyDescent="0.3">
      <c r="A103" s="546"/>
      <c r="B103" s="300" t="s">
        <v>288</v>
      </c>
      <c r="C103" s="10">
        <f>'TAB3.1'!C82</f>
        <v>0</v>
      </c>
      <c r="D103" s="10">
        <f>'TAB3.1'!D82</f>
        <v>0</v>
      </c>
      <c r="E103" s="10">
        <f>'TAB3.1'!E82</f>
        <v>0</v>
      </c>
      <c r="F103" s="10">
        <f>'TAB3.1'!F82</f>
        <v>0</v>
      </c>
      <c r="G103" s="10">
        <f>'TAB3.1'!G82</f>
        <v>0</v>
      </c>
      <c r="H103" s="10">
        <f>'TAB3.1'!H82</f>
        <v>0</v>
      </c>
      <c r="J103" s="132"/>
      <c r="K103" s="132"/>
      <c r="L103" s="132"/>
      <c r="M103" s="132"/>
      <c r="N103" s="132"/>
    </row>
    <row r="104" spans="1:14" ht="27" x14ac:dyDescent="0.3">
      <c r="A104" s="546"/>
      <c r="B104" s="134" t="s">
        <v>204</v>
      </c>
      <c r="C104" s="10">
        <f>'TAB3.2'!C82</f>
        <v>0</v>
      </c>
      <c r="D104" s="10">
        <f>'TAB3.2'!D82</f>
        <v>0</v>
      </c>
      <c r="E104" s="10">
        <f>'TAB3.2'!E82</f>
        <v>0</v>
      </c>
      <c r="F104" s="10">
        <f>'TAB3.2'!F82</f>
        <v>0</v>
      </c>
      <c r="G104" s="10">
        <f>'TAB3.2'!G82</f>
        <v>0</v>
      </c>
      <c r="H104" s="10">
        <f>'TAB3.2'!H82</f>
        <v>0</v>
      </c>
      <c r="J104" s="132">
        <f t="shared" si="41"/>
        <v>0</v>
      </c>
      <c r="K104" s="132">
        <f t="shared" si="42"/>
        <v>0</v>
      </c>
      <c r="L104" s="132">
        <f t="shared" si="43"/>
        <v>0</v>
      </c>
      <c r="M104" s="132">
        <f t="shared" si="44"/>
        <v>0</v>
      </c>
      <c r="N104" s="132">
        <f t="shared" si="45"/>
        <v>0</v>
      </c>
    </row>
    <row r="105" spans="1:14" x14ac:dyDescent="0.3">
      <c r="B105" s="5"/>
    </row>
    <row r="106" spans="1:14" ht="14.45" customHeight="1" x14ac:dyDescent="0.3"/>
    <row r="107" spans="1:14" x14ac:dyDescent="0.3">
      <c r="A107" s="61" t="s">
        <v>195</v>
      </c>
      <c r="B107" s="62"/>
      <c r="C107" s="62"/>
      <c r="D107" s="62"/>
      <c r="E107" s="62"/>
      <c r="F107" s="62"/>
      <c r="G107" s="62"/>
      <c r="H107" s="62"/>
      <c r="J107" s="62"/>
      <c r="K107" s="62"/>
      <c r="L107" s="62"/>
      <c r="M107" s="62"/>
      <c r="N107" s="62"/>
    </row>
    <row r="109" spans="1:14" s="22" customFormat="1" ht="37.15" customHeight="1" x14ac:dyDescent="0.3">
      <c r="A109" s="63" t="s">
        <v>46</v>
      </c>
      <c r="B109" s="63" t="s">
        <v>0</v>
      </c>
      <c r="C109" s="295" t="s">
        <v>275</v>
      </c>
      <c r="D109" s="295" t="s">
        <v>276</v>
      </c>
      <c r="E109" s="295" t="s">
        <v>277</v>
      </c>
      <c r="F109" s="295" t="s">
        <v>278</v>
      </c>
      <c r="G109" s="295" t="s">
        <v>279</v>
      </c>
      <c r="H109" s="295" t="s">
        <v>280</v>
      </c>
      <c r="I109" s="4"/>
      <c r="J109" s="295" t="s">
        <v>457</v>
      </c>
      <c r="K109" s="442" t="s">
        <v>458</v>
      </c>
      <c r="L109" s="295" t="s">
        <v>459</v>
      </c>
      <c r="M109" s="295" t="s">
        <v>460</v>
      </c>
      <c r="N109" s="295" t="s">
        <v>461</v>
      </c>
    </row>
    <row r="110" spans="1:14" x14ac:dyDescent="0.3">
      <c r="A110" s="202" t="s">
        <v>40</v>
      </c>
      <c r="B110" s="134" t="s">
        <v>181</v>
      </c>
      <c r="C110" s="10">
        <f>'TAB3.3'!C38</f>
        <v>0</v>
      </c>
      <c r="D110" s="10">
        <f>'TAB3.3'!D38</f>
        <v>0</v>
      </c>
      <c r="E110" s="10">
        <f>'TAB3.3'!E38</f>
        <v>0</v>
      </c>
      <c r="F110" s="10">
        <f>'TAB3.3'!F38</f>
        <v>0</v>
      </c>
      <c r="G110" s="10">
        <f>'TAB3.3'!G38</f>
        <v>0</v>
      </c>
      <c r="H110" s="10">
        <f>'TAB3.3'!H38</f>
        <v>0</v>
      </c>
      <c r="J110" s="132">
        <f t="shared" ref="J110:N113" si="46">IF(AND(ROUND(C110,0)=0,D110&gt;C110),"INF",IF(AND(ROUND(C110,0)=0,ROUND(D110,0)=0),0,(D110-C110)/C110))</f>
        <v>0</v>
      </c>
      <c r="K110" s="132">
        <f t="shared" si="46"/>
        <v>0</v>
      </c>
      <c r="L110" s="132">
        <f t="shared" si="46"/>
        <v>0</v>
      </c>
      <c r="M110" s="132">
        <f t="shared" si="46"/>
        <v>0</v>
      </c>
      <c r="N110" s="132">
        <f t="shared" si="46"/>
        <v>0</v>
      </c>
    </row>
    <row r="111" spans="1:14" x14ac:dyDescent="0.3">
      <c r="A111" s="201" t="s">
        <v>6</v>
      </c>
      <c r="B111" s="134" t="s">
        <v>181</v>
      </c>
      <c r="C111" s="10">
        <f>'TAB3.3'!C39</f>
        <v>0</v>
      </c>
      <c r="D111" s="10">
        <f>'TAB3.3'!D39</f>
        <v>0</v>
      </c>
      <c r="E111" s="10">
        <f>'TAB3.3'!E39</f>
        <v>0</v>
      </c>
      <c r="F111" s="10">
        <f>'TAB3.3'!F39</f>
        <v>0</v>
      </c>
      <c r="G111" s="10">
        <f>'TAB3.3'!G39</f>
        <v>0</v>
      </c>
      <c r="H111" s="10">
        <f>'TAB3.3'!H39</f>
        <v>0</v>
      </c>
      <c r="J111" s="132">
        <f t="shared" si="46"/>
        <v>0</v>
      </c>
      <c r="K111" s="132">
        <f t="shared" si="46"/>
        <v>0</v>
      </c>
      <c r="L111" s="132">
        <f t="shared" si="46"/>
        <v>0</v>
      </c>
      <c r="M111" s="132">
        <f t="shared" si="46"/>
        <v>0</v>
      </c>
      <c r="N111" s="132">
        <f t="shared" si="46"/>
        <v>0</v>
      </c>
    </row>
    <row r="112" spans="1:14" x14ac:dyDescent="0.3">
      <c r="A112" s="201" t="s">
        <v>41</v>
      </c>
      <c r="B112" s="134" t="s">
        <v>181</v>
      </c>
      <c r="C112" s="10">
        <f>'TAB3.3'!C40</f>
        <v>0</v>
      </c>
      <c r="D112" s="10">
        <f>'TAB3.3'!D40</f>
        <v>0</v>
      </c>
      <c r="E112" s="10">
        <f>'TAB3.3'!E40</f>
        <v>0</v>
      </c>
      <c r="F112" s="10">
        <f>'TAB3.3'!F40</f>
        <v>0</v>
      </c>
      <c r="G112" s="10">
        <f>'TAB3.3'!G40</f>
        <v>0</v>
      </c>
      <c r="H112" s="10">
        <f>'TAB3.3'!H40</f>
        <v>0</v>
      </c>
      <c r="J112" s="132">
        <f t="shared" si="46"/>
        <v>0</v>
      </c>
      <c r="K112" s="132">
        <f t="shared" si="46"/>
        <v>0</v>
      </c>
      <c r="L112" s="132">
        <f t="shared" si="46"/>
        <v>0</v>
      </c>
      <c r="M112" s="132">
        <f t="shared" si="46"/>
        <v>0</v>
      </c>
      <c r="N112" s="132">
        <f t="shared" si="46"/>
        <v>0</v>
      </c>
    </row>
    <row r="113" spans="1:14" x14ac:dyDescent="0.3">
      <c r="A113" s="201" t="s">
        <v>8</v>
      </c>
      <c r="B113" s="134" t="s">
        <v>182</v>
      </c>
      <c r="C113" s="10">
        <f>'TAB3.3'!C41</f>
        <v>0</v>
      </c>
      <c r="D113" s="10">
        <f>'TAB3.3'!D41</f>
        <v>0</v>
      </c>
      <c r="E113" s="10">
        <f>'TAB3.3'!E41</f>
        <v>0</v>
      </c>
      <c r="F113" s="10">
        <f>'TAB3.3'!F41</f>
        <v>0</v>
      </c>
      <c r="G113" s="10">
        <f>'TAB3.3'!G41</f>
        <v>0</v>
      </c>
      <c r="H113" s="10">
        <f>'TAB3.3'!H41</f>
        <v>0</v>
      </c>
      <c r="J113" s="132">
        <f t="shared" si="46"/>
        <v>0</v>
      </c>
      <c r="K113" s="132">
        <f t="shared" si="46"/>
        <v>0</v>
      </c>
      <c r="L113" s="132">
        <f t="shared" si="46"/>
        <v>0</v>
      </c>
      <c r="M113" s="132">
        <f t="shared" si="46"/>
        <v>0</v>
      </c>
      <c r="N113" s="132">
        <f t="shared" si="46"/>
        <v>0</v>
      </c>
    </row>
    <row r="114" spans="1:14" x14ac:dyDescent="0.3">
      <c r="B114" s="5" t="s">
        <v>183</v>
      </c>
    </row>
    <row r="117" spans="1:14" x14ac:dyDescent="0.3">
      <c r="A117" s="61" t="s">
        <v>463</v>
      </c>
      <c r="B117" s="62"/>
      <c r="C117" s="62"/>
      <c r="D117" s="62"/>
      <c r="E117" s="62"/>
      <c r="F117" s="62"/>
      <c r="G117" s="62"/>
      <c r="H117" s="62"/>
      <c r="J117" s="62"/>
      <c r="K117" s="62"/>
      <c r="L117" s="62"/>
      <c r="M117" s="62"/>
      <c r="N117" s="62"/>
    </row>
    <row r="119" spans="1:14" s="22" customFormat="1" ht="37.15" customHeight="1" x14ac:dyDescent="0.3">
      <c r="A119" s="63" t="s">
        <v>46</v>
      </c>
      <c r="B119" s="63" t="s">
        <v>0</v>
      </c>
      <c r="C119" s="295" t="s">
        <v>275</v>
      </c>
      <c r="D119" s="295" t="s">
        <v>276</v>
      </c>
      <c r="E119" s="295" t="s">
        <v>277</v>
      </c>
      <c r="F119" s="295" t="s">
        <v>278</v>
      </c>
      <c r="G119" s="295" t="s">
        <v>279</v>
      </c>
      <c r="H119" s="295" t="s">
        <v>280</v>
      </c>
      <c r="I119" s="4"/>
      <c r="J119" s="295" t="s">
        <v>457</v>
      </c>
      <c r="K119" s="442" t="s">
        <v>458</v>
      </c>
      <c r="L119" s="295" t="s">
        <v>459</v>
      </c>
      <c r="M119" s="295" t="s">
        <v>460</v>
      </c>
      <c r="N119" s="295" t="s">
        <v>461</v>
      </c>
    </row>
    <row r="120" spans="1:14" x14ac:dyDescent="0.3">
      <c r="A120" s="202" t="s">
        <v>40</v>
      </c>
      <c r="B120" s="23" t="s">
        <v>464</v>
      </c>
      <c r="C120" s="10">
        <f>SUM('TAB3.1'!C87,'TAB3.2'!C87)</f>
        <v>0</v>
      </c>
      <c r="D120" s="10">
        <f>SUM('TAB3.1'!D87,'TAB3.2'!D87)</f>
        <v>0</v>
      </c>
      <c r="E120" s="10">
        <f>SUM('TAB3.1'!E87,'TAB3.2'!E87)</f>
        <v>0</v>
      </c>
      <c r="F120" s="10">
        <f>SUM('TAB3.1'!F87,'TAB3.2'!F87)</f>
        <v>0</v>
      </c>
      <c r="G120" s="10">
        <f>SUM('TAB3.1'!G87,'TAB3.2'!G87)</f>
        <v>0</v>
      </c>
      <c r="H120" s="10">
        <f>SUM('TAB3.1'!H87,'TAB3.2'!H87)</f>
        <v>0</v>
      </c>
      <c r="J120" s="132">
        <f t="shared" ref="J120:N122" si="47">IF(AND(ROUND(C120,0)=0,D120&gt;C120),"INF",IF(AND(ROUND(C120,0)=0,ROUND(D120,0)=0),0,(D120-C120)/C120))</f>
        <v>0</v>
      </c>
      <c r="K120" s="132">
        <f t="shared" si="47"/>
        <v>0</v>
      </c>
      <c r="L120" s="132">
        <f t="shared" si="47"/>
        <v>0</v>
      </c>
      <c r="M120" s="132">
        <f t="shared" si="47"/>
        <v>0</v>
      </c>
      <c r="N120" s="132">
        <f t="shared" si="47"/>
        <v>0</v>
      </c>
    </row>
    <row r="121" spans="1:14" x14ac:dyDescent="0.3">
      <c r="A121" s="201" t="s">
        <v>6</v>
      </c>
      <c r="B121" s="23" t="s">
        <v>464</v>
      </c>
      <c r="C121" s="10">
        <f>SUM('TAB3.1'!C88,'TAB3.2'!C88)</f>
        <v>0</v>
      </c>
      <c r="D121" s="10">
        <f>SUM('TAB3.1'!D88,'TAB3.2'!D88)</f>
        <v>0</v>
      </c>
      <c r="E121" s="10">
        <f>SUM('TAB3.1'!E88,'TAB3.2'!E88)</f>
        <v>0</v>
      </c>
      <c r="F121" s="10">
        <f>SUM('TAB3.1'!F88,'TAB3.2'!F88)</f>
        <v>0</v>
      </c>
      <c r="G121" s="10">
        <f>SUM('TAB3.1'!G88,'TAB3.2'!G88)</f>
        <v>0</v>
      </c>
      <c r="H121" s="10">
        <f>SUM('TAB3.1'!H88,'TAB3.2'!H88)</f>
        <v>0</v>
      </c>
      <c r="J121" s="132">
        <f t="shared" si="47"/>
        <v>0</v>
      </c>
      <c r="K121" s="132">
        <f t="shared" si="47"/>
        <v>0</v>
      </c>
      <c r="L121" s="132">
        <f t="shared" si="47"/>
        <v>0</v>
      </c>
      <c r="M121" s="132">
        <f t="shared" si="47"/>
        <v>0</v>
      </c>
      <c r="N121" s="132">
        <f t="shared" si="47"/>
        <v>0</v>
      </c>
    </row>
    <row r="122" spans="1:14" x14ac:dyDescent="0.3">
      <c r="A122" s="201" t="s">
        <v>41</v>
      </c>
      <c r="B122" s="23" t="s">
        <v>464</v>
      </c>
      <c r="C122" s="10">
        <f>SUM('TAB3.1'!C89,'TAB3.2'!C89)</f>
        <v>0</v>
      </c>
      <c r="D122" s="10">
        <f>SUM('TAB3.1'!D89,'TAB3.2'!D89)</f>
        <v>0</v>
      </c>
      <c r="E122" s="10">
        <f>SUM('TAB3.1'!E89,'TAB3.2'!E89)</f>
        <v>0</v>
      </c>
      <c r="F122" s="10">
        <f>SUM('TAB3.1'!F89,'TAB3.2'!F89)</f>
        <v>0</v>
      </c>
      <c r="G122" s="10">
        <f>SUM('TAB3.1'!G89,'TAB3.2'!G89)</f>
        <v>0</v>
      </c>
      <c r="H122" s="10">
        <f>SUM('TAB3.1'!H89,'TAB3.2'!H89)</f>
        <v>0</v>
      </c>
      <c r="J122" s="132">
        <f t="shared" si="47"/>
        <v>0</v>
      </c>
      <c r="K122" s="132">
        <f t="shared" si="47"/>
        <v>0</v>
      </c>
      <c r="L122" s="132">
        <f t="shared" si="47"/>
        <v>0</v>
      </c>
      <c r="M122" s="132">
        <f t="shared" si="47"/>
        <v>0</v>
      </c>
      <c r="N122" s="132">
        <f t="shared" si="47"/>
        <v>0</v>
      </c>
    </row>
    <row r="123" spans="1:14" x14ac:dyDescent="0.3">
      <c r="E123" s="10"/>
    </row>
  </sheetData>
  <mergeCells count="13">
    <mergeCell ref="A33:A41"/>
    <mergeCell ref="A9:A10"/>
    <mergeCell ref="A11:A12"/>
    <mergeCell ref="A13:A14"/>
    <mergeCell ref="A15:A16"/>
    <mergeCell ref="A24:A32"/>
    <mergeCell ref="A99:A100"/>
    <mergeCell ref="A101:A104"/>
    <mergeCell ref="A42:A53"/>
    <mergeCell ref="A54:A71"/>
    <mergeCell ref="A72:A90"/>
    <mergeCell ref="A95:A96"/>
    <mergeCell ref="A97:A98"/>
  </mergeCells>
  <conditionalFormatting sqref="C9:D16">
    <cfRule type="containsText" dxfId="741" priority="457" operator="containsText" text="ntitulé">
      <formula>NOT(ISERROR(SEARCH("ntitulé",C9)))</formula>
    </cfRule>
    <cfRule type="containsBlanks" dxfId="740" priority="458">
      <formula>LEN(TRIM(C9))=0</formula>
    </cfRule>
  </conditionalFormatting>
  <conditionalFormatting sqref="E9:E16">
    <cfRule type="containsText" dxfId="739" priority="7" operator="containsText" text="ntitulé">
      <formula>NOT(ISERROR(SEARCH("ntitulé",E9)))</formula>
    </cfRule>
    <cfRule type="containsBlanks" dxfId="738" priority="8">
      <formula>LEN(TRIM(E9))=0</formula>
    </cfRule>
  </conditionalFormatting>
  <conditionalFormatting sqref="F9:F16">
    <cfRule type="containsText" dxfId="737" priority="5" operator="containsText" text="ntitulé">
      <formula>NOT(ISERROR(SEARCH("ntitulé",F9)))</formula>
    </cfRule>
    <cfRule type="containsBlanks" dxfId="736" priority="6">
      <formula>LEN(TRIM(F9))=0</formula>
    </cfRule>
  </conditionalFormatting>
  <conditionalFormatting sqref="G9:G16">
    <cfRule type="containsText" dxfId="735" priority="3" operator="containsText" text="ntitulé">
      <formula>NOT(ISERROR(SEARCH("ntitulé",G9)))</formula>
    </cfRule>
    <cfRule type="containsBlanks" dxfId="734" priority="4">
      <formula>LEN(TRIM(G9))=0</formula>
    </cfRule>
  </conditionalFormatting>
  <conditionalFormatting sqref="H9:H16">
    <cfRule type="containsText" dxfId="733" priority="1" operator="containsText" text="ntitulé">
      <formula>NOT(ISERROR(SEARCH("ntitulé",H9)))</formula>
    </cfRule>
    <cfRule type="containsBlanks" dxfId="732" priority="2">
      <formula>LEN(TRIM(H9))=0</formula>
    </cfRule>
  </conditionalFormatting>
  <pageMargins left="0.7" right="0.7" top="0.75" bottom="0.75" header="0.3" footer="0.3"/>
  <pageSetup paperSize="9" scale="59" orientation="landscape" verticalDpi="300" r:id="rId1"/>
  <rowBreaks count="2" manualBreakCount="2">
    <brk id="19" max="13" man="1"/>
    <brk id="9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3:N89"/>
  <sheetViews>
    <sheetView zoomScaleNormal="100" workbookViewId="0">
      <selection activeCell="A3" sqref="A3"/>
    </sheetView>
  </sheetViews>
  <sheetFormatPr baseColWidth="10" defaultColWidth="8.85546875" defaultRowHeight="13.5" x14ac:dyDescent="0.3"/>
  <cols>
    <col min="1" max="1" width="13.28515625" style="4" customWidth="1"/>
    <col min="2" max="2" width="38.28515625" style="23" customWidth="1"/>
    <col min="3" max="8" width="19.7109375" style="4" customWidth="1"/>
    <col min="9" max="9" width="0.7109375" style="4" customWidth="1"/>
    <col min="10" max="16384" width="8.85546875" style="4"/>
  </cols>
  <sheetData>
    <row r="3" spans="1:14" ht="29.45" customHeight="1" x14ac:dyDescent="0.3">
      <c r="A3" s="35" t="str">
        <f>TAB00!B42&amp;" : "&amp;TAB00!C42</f>
        <v>TAB3.1 : Estimation des volumes et puissances - Tarifs de prélèvement avec facturation du terme capacitaire</v>
      </c>
      <c r="B3" s="40"/>
      <c r="C3" s="40"/>
      <c r="D3" s="40"/>
      <c r="E3" s="40"/>
      <c r="F3" s="40"/>
      <c r="G3" s="40"/>
      <c r="H3" s="40"/>
      <c r="J3" s="40"/>
      <c r="K3" s="40"/>
      <c r="L3" s="40"/>
      <c r="M3" s="40"/>
      <c r="N3" s="40"/>
    </row>
    <row r="5" spans="1:14" x14ac:dyDescent="0.3">
      <c r="A5" s="61" t="s">
        <v>96</v>
      </c>
      <c r="B5" s="62"/>
      <c r="C5" s="62"/>
      <c r="D5" s="62"/>
      <c r="E5" s="62"/>
      <c r="F5" s="62"/>
      <c r="G5" s="62"/>
      <c r="H5" s="62"/>
      <c r="J5" s="62"/>
      <c r="K5" s="62"/>
      <c r="L5" s="62"/>
      <c r="M5" s="62"/>
      <c r="N5" s="62"/>
    </row>
    <row r="7" spans="1:14" ht="40.5" x14ac:dyDescent="0.3">
      <c r="A7" s="63" t="s">
        <v>46</v>
      </c>
      <c r="B7" s="63" t="s">
        <v>0</v>
      </c>
      <c r="C7" s="295" t="s">
        <v>275</v>
      </c>
      <c r="D7" s="295" t="s">
        <v>276</v>
      </c>
      <c r="E7" s="295" t="s">
        <v>277</v>
      </c>
      <c r="F7" s="295" t="s">
        <v>278</v>
      </c>
      <c r="G7" s="295" t="s">
        <v>279</v>
      </c>
      <c r="H7" s="295" t="s">
        <v>280</v>
      </c>
      <c r="J7" s="295" t="s">
        <v>457</v>
      </c>
      <c r="K7" s="295" t="s">
        <v>458</v>
      </c>
      <c r="L7" s="295" t="s">
        <v>459</v>
      </c>
      <c r="M7" s="295" t="s">
        <v>460</v>
      </c>
      <c r="N7" s="295" t="s">
        <v>461</v>
      </c>
    </row>
    <row r="8" spans="1:14" x14ac:dyDescent="0.3">
      <c r="A8" s="226" t="s">
        <v>5</v>
      </c>
      <c r="B8" s="4" t="s">
        <v>30</v>
      </c>
      <c r="C8" s="48"/>
      <c r="D8" s="48"/>
      <c r="E8" s="48"/>
      <c r="F8" s="48"/>
      <c r="G8" s="48"/>
      <c r="H8" s="48"/>
      <c r="J8" s="132">
        <f t="shared" ref="J8:N11" si="0">IF(AND(ROUND(C8,0)=0,D8&gt;C8),"INF",IF(AND(ROUND(C8,0)=0,ROUND(D8,0)=0),0,(D8-C8)/C8))</f>
        <v>0</v>
      </c>
      <c r="K8" s="132">
        <f t="shared" si="0"/>
        <v>0</v>
      </c>
      <c r="L8" s="132">
        <f t="shared" si="0"/>
        <v>0</v>
      </c>
      <c r="M8" s="132">
        <f t="shared" si="0"/>
        <v>0</v>
      </c>
      <c r="N8" s="132">
        <f t="shared" si="0"/>
        <v>0</v>
      </c>
    </row>
    <row r="9" spans="1:14" x14ac:dyDescent="0.3">
      <c r="A9" s="226" t="s">
        <v>6</v>
      </c>
      <c r="B9" s="4" t="s">
        <v>30</v>
      </c>
      <c r="C9" s="48"/>
      <c r="D9" s="48"/>
      <c r="E9" s="48"/>
      <c r="F9" s="48"/>
      <c r="G9" s="48"/>
      <c r="H9" s="48"/>
      <c r="J9" s="132">
        <f t="shared" si="0"/>
        <v>0</v>
      </c>
      <c r="K9" s="132">
        <f t="shared" si="0"/>
        <v>0</v>
      </c>
      <c r="L9" s="132">
        <f t="shared" si="0"/>
        <v>0</v>
      </c>
      <c r="M9" s="132">
        <f t="shared" si="0"/>
        <v>0</v>
      </c>
      <c r="N9" s="132">
        <f t="shared" si="0"/>
        <v>0</v>
      </c>
    </row>
    <row r="10" spans="1:14" s="265" customFormat="1" x14ac:dyDescent="0.3">
      <c r="A10" s="295" t="s">
        <v>7</v>
      </c>
      <c r="B10" s="265" t="s">
        <v>30</v>
      </c>
      <c r="C10" s="286"/>
      <c r="D10" s="286"/>
      <c r="E10" s="286"/>
      <c r="F10" s="286"/>
      <c r="G10" s="286"/>
      <c r="H10" s="286"/>
      <c r="J10" s="285">
        <f t="shared" si="0"/>
        <v>0</v>
      </c>
      <c r="K10" s="285">
        <f t="shared" si="0"/>
        <v>0</v>
      </c>
      <c r="L10" s="285">
        <f t="shared" si="0"/>
        <v>0</v>
      </c>
      <c r="M10" s="285">
        <f t="shared" si="0"/>
        <v>0</v>
      </c>
      <c r="N10" s="285">
        <f t="shared" si="0"/>
        <v>0</v>
      </c>
    </row>
    <row r="11" spans="1:14" x14ac:dyDescent="0.3">
      <c r="A11" s="226" t="s">
        <v>8</v>
      </c>
      <c r="B11" s="4" t="s">
        <v>30</v>
      </c>
      <c r="C11" s="48"/>
      <c r="D11" s="48"/>
      <c r="E11" s="48"/>
      <c r="F11" s="48"/>
      <c r="G11" s="48"/>
      <c r="H11" s="48"/>
      <c r="J11" s="132">
        <f t="shared" si="0"/>
        <v>0</v>
      </c>
      <c r="K11" s="132">
        <f t="shared" si="0"/>
        <v>0</v>
      </c>
      <c r="L11" s="132">
        <f t="shared" si="0"/>
        <v>0</v>
      </c>
      <c r="M11" s="132">
        <f t="shared" si="0"/>
        <v>0</v>
      </c>
      <c r="N11" s="132">
        <f t="shared" si="0"/>
        <v>0</v>
      </c>
    </row>
    <row r="14" spans="1:14" x14ac:dyDescent="0.3">
      <c r="A14" s="61"/>
      <c r="B14" s="62"/>
      <c r="C14" s="62"/>
      <c r="D14" s="62"/>
      <c r="E14" s="62"/>
      <c r="F14" s="62"/>
      <c r="G14" s="62"/>
      <c r="H14" s="62"/>
      <c r="J14" s="62"/>
      <c r="K14" s="62"/>
      <c r="L14" s="62"/>
      <c r="M14" s="62"/>
      <c r="N14" s="62"/>
    </row>
    <row r="16" spans="1:14" s="22" customFormat="1" ht="37.15" customHeight="1" x14ac:dyDescent="0.3">
      <c r="A16" s="63" t="s">
        <v>46</v>
      </c>
      <c r="B16" s="63" t="s">
        <v>0</v>
      </c>
      <c r="C16" s="295" t="s">
        <v>275</v>
      </c>
      <c r="D16" s="295" t="s">
        <v>276</v>
      </c>
      <c r="E16" s="295" t="s">
        <v>277</v>
      </c>
      <c r="F16" s="295" t="s">
        <v>278</v>
      </c>
      <c r="G16" s="295" t="s">
        <v>279</v>
      </c>
      <c r="H16" s="295" t="s">
        <v>280</v>
      </c>
      <c r="I16" s="4"/>
      <c r="J16" s="305" t="s">
        <v>457</v>
      </c>
      <c r="K16" s="305" t="s">
        <v>458</v>
      </c>
      <c r="L16" s="305" t="s">
        <v>459</v>
      </c>
      <c r="M16" s="305" t="s">
        <v>460</v>
      </c>
      <c r="N16" s="305" t="s">
        <v>461</v>
      </c>
    </row>
    <row r="17" spans="1:14" x14ac:dyDescent="0.3">
      <c r="A17" s="547" t="s">
        <v>40</v>
      </c>
      <c r="B17" s="134" t="s">
        <v>64</v>
      </c>
      <c r="C17" s="10">
        <f t="shared" ref="C17:H17" si="1">SUM(C18:C19)</f>
        <v>0</v>
      </c>
      <c r="D17" s="10">
        <f t="shared" si="1"/>
        <v>0</v>
      </c>
      <c r="E17" s="10">
        <f t="shared" si="1"/>
        <v>0</v>
      </c>
      <c r="F17" s="10">
        <f t="shared" si="1"/>
        <v>0</v>
      </c>
      <c r="G17" s="10">
        <f t="shared" si="1"/>
        <v>0</v>
      </c>
      <c r="H17" s="10">
        <f t="shared" si="1"/>
        <v>0</v>
      </c>
      <c r="J17" s="132">
        <f t="shared" ref="J17:J59" si="2">IF(AND(ROUND(C17,0)=0,D17&gt;C17),"INF",IF(AND(ROUND(C17,0)=0,ROUND(D17,0)=0),0,(D17-C17)/C17))</f>
        <v>0</v>
      </c>
      <c r="K17" s="132">
        <f t="shared" ref="K17:K60" si="3">IF(AND(ROUND(D17,0)=0,E17&gt;D17),"INF",IF(AND(ROUND(D17,0)=0,ROUND(E17,0)=0),0,(E17-D17)/D17))</f>
        <v>0</v>
      </c>
      <c r="L17" s="132">
        <f t="shared" ref="L17:L60" si="4">IF(AND(ROUND(E17,0)=0,F17&gt;E17),"INF",IF(AND(ROUND(E17,0)=0,ROUND(F17,0)=0),0,(F17-E17)/E17))</f>
        <v>0</v>
      </c>
      <c r="M17" s="132">
        <f t="shared" ref="M17:M60" si="5">IF(AND(ROUND(F17,0)=0,G17&gt;F17),"INF",IF(AND(ROUND(F17,0)=0,ROUND(G17,0)=0),0,(G17-F17)/F17))</f>
        <v>0</v>
      </c>
      <c r="N17" s="132">
        <f t="shared" ref="N17:N60" si="6">IF(AND(ROUND(G17,0)=0,H17&gt;G17),"INF",IF(AND(ROUND(G17,0)=0,ROUND(H17,0)=0),0,(H17-G17)/G17))</f>
        <v>0</v>
      </c>
    </row>
    <row r="18" spans="1:14" x14ac:dyDescent="0.3">
      <c r="A18" s="547"/>
      <c r="B18" s="135" t="s">
        <v>65</v>
      </c>
      <c r="C18" s="48"/>
      <c r="D18" s="48"/>
      <c r="E18" s="48"/>
      <c r="F18" s="48"/>
      <c r="G18" s="48"/>
      <c r="H18" s="48"/>
      <c r="J18" s="132">
        <f t="shared" si="2"/>
        <v>0</v>
      </c>
      <c r="K18" s="132">
        <f t="shared" si="3"/>
        <v>0</v>
      </c>
      <c r="L18" s="132">
        <f t="shared" si="4"/>
        <v>0</v>
      </c>
      <c r="M18" s="132">
        <f t="shared" si="5"/>
        <v>0</v>
      </c>
      <c r="N18" s="132">
        <f t="shared" si="6"/>
        <v>0</v>
      </c>
    </row>
    <row r="19" spans="1:14" x14ac:dyDescent="0.3">
      <c r="A19" s="547"/>
      <c r="B19" s="135" t="s">
        <v>66</v>
      </c>
      <c r="C19" s="48"/>
      <c r="D19" s="48"/>
      <c r="E19" s="48"/>
      <c r="F19" s="48"/>
      <c r="G19" s="48"/>
      <c r="H19" s="48"/>
      <c r="J19" s="132">
        <f t="shared" si="2"/>
        <v>0</v>
      </c>
      <c r="K19" s="132">
        <f t="shared" si="3"/>
        <v>0</v>
      </c>
      <c r="L19" s="132">
        <f t="shared" si="4"/>
        <v>0</v>
      </c>
      <c r="M19" s="132">
        <f t="shared" si="5"/>
        <v>0</v>
      </c>
      <c r="N19" s="132">
        <f t="shared" si="6"/>
        <v>0</v>
      </c>
    </row>
    <row r="20" spans="1:14" x14ac:dyDescent="0.3">
      <c r="A20" s="547"/>
      <c r="B20" s="298" t="s">
        <v>47</v>
      </c>
      <c r="C20" s="299">
        <f t="shared" ref="C20:H20" si="7">C17</f>
        <v>0</v>
      </c>
      <c r="D20" s="299">
        <f t="shared" si="7"/>
        <v>0</v>
      </c>
      <c r="E20" s="299">
        <f t="shared" si="7"/>
        <v>0</v>
      </c>
      <c r="F20" s="299">
        <f t="shared" si="7"/>
        <v>0</v>
      </c>
      <c r="G20" s="299">
        <f t="shared" si="7"/>
        <v>0</v>
      </c>
      <c r="H20" s="299">
        <f t="shared" si="7"/>
        <v>0</v>
      </c>
      <c r="J20" s="132">
        <f t="shared" si="2"/>
        <v>0</v>
      </c>
      <c r="K20" s="132">
        <f t="shared" si="3"/>
        <v>0</v>
      </c>
      <c r="L20" s="132">
        <f t="shared" si="4"/>
        <v>0</v>
      </c>
      <c r="M20" s="132">
        <f t="shared" si="5"/>
        <v>0</v>
      </c>
      <c r="N20" s="132">
        <f t="shared" si="6"/>
        <v>0</v>
      </c>
    </row>
    <row r="21" spans="1:14" x14ac:dyDescent="0.3">
      <c r="A21" s="547" t="s">
        <v>6</v>
      </c>
      <c r="B21" s="134" t="s">
        <v>64</v>
      </c>
      <c r="C21" s="10">
        <f t="shared" ref="C21:H21" si="8">SUM(C22:C23)</f>
        <v>0</v>
      </c>
      <c r="D21" s="10">
        <f t="shared" si="8"/>
        <v>0</v>
      </c>
      <c r="E21" s="10">
        <f t="shared" si="8"/>
        <v>0</v>
      </c>
      <c r="F21" s="10">
        <f t="shared" si="8"/>
        <v>0</v>
      </c>
      <c r="G21" s="10">
        <f t="shared" si="8"/>
        <v>0</v>
      </c>
      <c r="H21" s="10">
        <f t="shared" si="8"/>
        <v>0</v>
      </c>
      <c r="J21" s="132">
        <f t="shared" si="2"/>
        <v>0</v>
      </c>
      <c r="K21" s="132">
        <f t="shared" si="3"/>
        <v>0</v>
      </c>
      <c r="L21" s="132">
        <f t="shared" si="4"/>
        <v>0</v>
      </c>
      <c r="M21" s="132">
        <f t="shared" si="5"/>
        <v>0</v>
      </c>
      <c r="N21" s="132">
        <f t="shared" si="6"/>
        <v>0</v>
      </c>
    </row>
    <row r="22" spans="1:14" x14ac:dyDescent="0.3">
      <c r="A22" s="547"/>
      <c r="B22" s="135" t="s">
        <v>65</v>
      </c>
      <c r="C22" s="48"/>
      <c r="D22" s="48"/>
      <c r="E22" s="48"/>
      <c r="F22" s="48"/>
      <c r="G22" s="48"/>
      <c r="H22" s="48"/>
      <c r="J22" s="132">
        <f t="shared" si="2"/>
        <v>0</v>
      </c>
      <c r="K22" s="132">
        <f t="shared" si="3"/>
        <v>0</v>
      </c>
      <c r="L22" s="132">
        <f t="shared" si="4"/>
        <v>0</v>
      </c>
      <c r="M22" s="132">
        <f t="shared" si="5"/>
        <v>0</v>
      </c>
      <c r="N22" s="132">
        <f t="shared" si="6"/>
        <v>0</v>
      </c>
    </row>
    <row r="23" spans="1:14" x14ac:dyDescent="0.3">
      <c r="A23" s="547"/>
      <c r="B23" s="135" t="s">
        <v>66</v>
      </c>
      <c r="C23" s="48"/>
      <c r="D23" s="48"/>
      <c r="E23" s="48"/>
      <c r="F23" s="48"/>
      <c r="G23" s="48"/>
      <c r="H23" s="48"/>
      <c r="J23" s="132">
        <f t="shared" si="2"/>
        <v>0</v>
      </c>
      <c r="K23" s="132">
        <f t="shared" si="3"/>
        <v>0</v>
      </c>
      <c r="L23" s="132">
        <f t="shared" si="4"/>
        <v>0</v>
      </c>
      <c r="M23" s="132">
        <f t="shared" si="5"/>
        <v>0</v>
      </c>
      <c r="N23" s="132">
        <f t="shared" si="6"/>
        <v>0</v>
      </c>
    </row>
    <row r="24" spans="1:14" x14ac:dyDescent="0.3">
      <c r="A24" s="547"/>
      <c r="B24" s="298" t="s">
        <v>47</v>
      </c>
      <c r="C24" s="299">
        <f t="shared" ref="C24:H24" si="9">C21</f>
        <v>0</v>
      </c>
      <c r="D24" s="299">
        <f t="shared" si="9"/>
        <v>0</v>
      </c>
      <c r="E24" s="299">
        <f t="shared" si="9"/>
        <v>0</v>
      </c>
      <c r="F24" s="299">
        <f t="shared" si="9"/>
        <v>0</v>
      </c>
      <c r="G24" s="299">
        <f t="shared" si="9"/>
        <v>0</v>
      </c>
      <c r="H24" s="299">
        <f t="shared" si="9"/>
        <v>0</v>
      </c>
      <c r="J24" s="132">
        <f t="shared" si="2"/>
        <v>0</v>
      </c>
      <c r="K24" s="132">
        <f t="shared" si="3"/>
        <v>0</v>
      </c>
      <c r="L24" s="132">
        <f t="shared" si="4"/>
        <v>0</v>
      </c>
      <c r="M24" s="132">
        <f t="shared" si="5"/>
        <v>0</v>
      </c>
      <c r="N24" s="132">
        <f t="shared" si="6"/>
        <v>0</v>
      </c>
    </row>
    <row r="25" spans="1:14" x14ac:dyDescent="0.3">
      <c r="A25" s="547" t="s">
        <v>41</v>
      </c>
      <c r="B25" s="134" t="s">
        <v>64</v>
      </c>
      <c r="C25" s="10">
        <f t="shared" ref="C25:H25" si="10">SUM(C26:C27)</f>
        <v>0</v>
      </c>
      <c r="D25" s="10">
        <f t="shared" si="10"/>
        <v>0</v>
      </c>
      <c r="E25" s="10">
        <f t="shared" si="10"/>
        <v>0</v>
      </c>
      <c r="F25" s="10">
        <f t="shared" si="10"/>
        <v>0</v>
      </c>
      <c r="G25" s="10">
        <f t="shared" si="10"/>
        <v>0</v>
      </c>
      <c r="H25" s="10">
        <f t="shared" si="10"/>
        <v>0</v>
      </c>
      <c r="J25" s="132">
        <f t="shared" si="2"/>
        <v>0</v>
      </c>
      <c r="K25" s="132">
        <f t="shared" si="3"/>
        <v>0</v>
      </c>
      <c r="L25" s="132">
        <f t="shared" si="4"/>
        <v>0</v>
      </c>
      <c r="M25" s="132">
        <f t="shared" si="5"/>
        <v>0</v>
      </c>
      <c r="N25" s="132">
        <f t="shared" si="6"/>
        <v>0</v>
      </c>
    </row>
    <row r="26" spans="1:14" x14ac:dyDescent="0.3">
      <c r="A26" s="547"/>
      <c r="B26" s="135" t="s">
        <v>65</v>
      </c>
      <c r="C26" s="48"/>
      <c r="D26" s="48"/>
      <c r="E26" s="48"/>
      <c r="F26" s="48"/>
      <c r="G26" s="48"/>
      <c r="H26" s="48"/>
      <c r="J26" s="132">
        <f t="shared" si="2"/>
        <v>0</v>
      </c>
      <c r="K26" s="132">
        <f t="shared" si="3"/>
        <v>0</v>
      </c>
      <c r="L26" s="132">
        <f t="shared" si="4"/>
        <v>0</v>
      </c>
      <c r="M26" s="132">
        <f t="shared" si="5"/>
        <v>0</v>
      </c>
      <c r="N26" s="132">
        <f t="shared" si="6"/>
        <v>0</v>
      </c>
    </row>
    <row r="27" spans="1:14" x14ac:dyDescent="0.3">
      <c r="A27" s="547"/>
      <c r="B27" s="135" t="s">
        <v>66</v>
      </c>
      <c r="C27" s="48"/>
      <c r="D27" s="48"/>
      <c r="E27" s="48"/>
      <c r="F27" s="48"/>
      <c r="G27" s="48"/>
      <c r="H27" s="48"/>
      <c r="J27" s="132">
        <f t="shared" si="2"/>
        <v>0</v>
      </c>
      <c r="K27" s="132">
        <f t="shared" si="3"/>
        <v>0</v>
      </c>
      <c r="L27" s="132">
        <f t="shared" si="4"/>
        <v>0</v>
      </c>
      <c r="M27" s="132">
        <f t="shared" si="5"/>
        <v>0</v>
      </c>
      <c r="N27" s="132">
        <f t="shared" si="6"/>
        <v>0</v>
      </c>
    </row>
    <row r="28" spans="1:14" x14ac:dyDescent="0.3">
      <c r="A28" s="547"/>
      <c r="B28" s="134" t="s">
        <v>70</v>
      </c>
      <c r="C28" s="10">
        <f t="shared" ref="C28" si="11">C29+C30</f>
        <v>0</v>
      </c>
      <c r="D28" s="10">
        <f t="shared" ref="D28" si="12">D29+D30</f>
        <v>0</v>
      </c>
      <c r="E28" s="10">
        <f t="shared" ref="E28" si="13">E29+E30</f>
        <v>0</v>
      </c>
      <c r="F28" s="10">
        <f t="shared" ref="F28" si="14">F29+F30</f>
        <v>0</v>
      </c>
      <c r="G28" s="10">
        <f t="shared" ref="G28" si="15">G29+G30</f>
        <v>0</v>
      </c>
      <c r="H28" s="48">
        <f t="shared" ref="H28" si="16">H29+H30</f>
        <v>0</v>
      </c>
      <c r="J28" s="132">
        <f t="shared" si="2"/>
        <v>0</v>
      </c>
      <c r="K28" s="132">
        <f t="shared" si="3"/>
        <v>0</v>
      </c>
      <c r="L28" s="132">
        <f t="shared" si="4"/>
        <v>0</v>
      </c>
      <c r="M28" s="132">
        <f t="shared" si="5"/>
        <v>0</v>
      </c>
      <c r="N28" s="132">
        <f t="shared" si="6"/>
        <v>0</v>
      </c>
    </row>
    <row r="29" spans="1:14" x14ac:dyDescent="0.3">
      <c r="A29" s="547"/>
      <c r="B29" s="135" t="s">
        <v>196</v>
      </c>
      <c r="C29" s="48"/>
      <c r="D29" s="48"/>
      <c r="E29" s="48"/>
      <c r="F29" s="48"/>
      <c r="G29" s="48"/>
      <c r="H29" s="48"/>
      <c r="J29" s="132">
        <f t="shared" si="2"/>
        <v>0</v>
      </c>
      <c r="K29" s="132">
        <f t="shared" si="3"/>
        <v>0</v>
      </c>
      <c r="L29" s="132">
        <f t="shared" si="4"/>
        <v>0</v>
      </c>
      <c r="M29" s="132">
        <f t="shared" si="5"/>
        <v>0</v>
      </c>
      <c r="N29" s="132">
        <f t="shared" si="6"/>
        <v>0</v>
      </c>
    </row>
    <row r="30" spans="1:14" x14ac:dyDescent="0.3">
      <c r="A30" s="547"/>
      <c r="B30" s="135" t="s">
        <v>197</v>
      </c>
      <c r="C30" s="48"/>
      <c r="D30" s="48"/>
      <c r="E30" s="48"/>
      <c r="F30" s="48"/>
      <c r="G30" s="48"/>
      <c r="H30" s="48"/>
      <c r="J30" s="132">
        <f t="shared" si="2"/>
        <v>0</v>
      </c>
      <c r="K30" s="132">
        <f t="shared" si="3"/>
        <v>0</v>
      </c>
      <c r="L30" s="132">
        <f t="shared" si="4"/>
        <v>0</v>
      </c>
      <c r="M30" s="132">
        <f t="shared" si="5"/>
        <v>0</v>
      </c>
      <c r="N30" s="132">
        <f t="shared" si="6"/>
        <v>0</v>
      </c>
    </row>
    <row r="31" spans="1:14" x14ac:dyDescent="0.3">
      <c r="A31" s="547"/>
      <c r="B31" s="298" t="s">
        <v>47</v>
      </c>
      <c r="C31" s="299">
        <f t="shared" ref="C31:H31" si="17">SUM(C25,C28:C28)</f>
        <v>0</v>
      </c>
      <c r="D31" s="299">
        <f t="shared" si="17"/>
        <v>0</v>
      </c>
      <c r="E31" s="299">
        <f t="shared" si="17"/>
        <v>0</v>
      </c>
      <c r="F31" s="299">
        <f t="shared" si="17"/>
        <v>0</v>
      </c>
      <c r="G31" s="299">
        <f t="shared" si="17"/>
        <v>0</v>
      </c>
      <c r="H31" s="299">
        <f t="shared" si="17"/>
        <v>0</v>
      </c>
      <c r="J31" s="132">
        <f t="shared" si="2"/>
        <v>0</v>
      </c>
      <c r="K31" s="132">
        <f t="shared" si="3"/>
        <v>0</v>
      </c>
      <c r="L31" s="132">
        <f t="shared" si="4"/>
        <v>0</v>
      </c>
      <c r="M31" s="132">
        <f t="shared" si="5"/>
        <v>0</v>
      </c>
      <c r="N31" s="132">
        <f t="shared" si="6"/>
        <v>0</v>
      </c>
    </row>
    <row r="32" spans="1:14" ht="13.5" customHeight="1" x14ac:dyDescent="0.3">
      <c r="A32" s="547" t="s">
        <v>281</v>
      </c>
      <c r="B32" s="134" t="s">
        <v>64</v>
      </c>
      <c r="C32" s="10">
        <f t="shared" ref="C32:H32" si="18">SUM(C33:C36)</f>
        <v>0</v>
      </c>
      <c r="D32" s="10">
        <f t="shared" si="18"/>
        <v>0</v>
      </c>
      <c r="E32" s="10">
        <f t="shared" si="18"/>
        <v>0</v>
      </c>
      <c r="F32" s="10">
        <f t="shared" si="18"/>
        <v>0</v>
      </c>
      <c r="G32" s="10">
        <f t="shared" si="18"/>
        <v>0</v>
      </c>
      <c r="H32" s="10">
        <f t="shared" si="18"/>
        <v>0</v>
      </c>
      <c r="J32" s="132">
        <f t="shared" si="2"/>
        <v>0</v>
      </c>
      <c r="K32" s="132">
        <f t="shared" si="3"/>
        <v>0</v>
      </c>
      <c r="L32" s="132">
        <f t="shared" si="4"/>
        <v>0</v>
      </c>
      <c r="M32" s="132">
        <f t="shared" si="5"/>
        <v>0</v>
      </c>
      <c r="N32" s="132">
        <f t="shared" si="6"/>
        <v>0</v>
      </c>
    </row>
    <row r="33" spans="1:14" x14ac:dyDescent="0.3">
      <c r="A33" s="547"/>
      <c r="B33" s="135" t="s">
        <v>94</v>
      </c>
      <c r="C33" s="48"/>
      <c r="D33" s="48"/>
      <c r="E33" s="48"/>
      <c r="F33" s="48"/>
      <c r="G33" s="48"/>
      <c r="H33" s="48"/>
      <c r="J33" s="132">
        <f t="shared" si="2"/>
        <v>0</v>
      </c>
      <c r="K33" s="132">
        <f t="shared" si="3"/>
        <v>0</v>
      </c>
      <c r="L33" s="132">
        <f t="shared" si="4"/>
        <v>0</v>
      </c>
      <c r="M33" s="132">
        <f t="shared" si="5"/>
        <v>0</v>
      </c>
      <c r="N33" s="132">
        <f t="shared" si="6"/>
        <v>0</v>
      </c>
    </row>
    <row r="34" spans="1:14" x14ac:dyDescent="0.3">
      <c r="A34" s="547"/>
      <c r="B34" s="135" t="s">
        <v>65</v>
      </c>
      <c r="C34" s="48"/>
      <c r="D34" s="48"/>
      <c r="E34" s="48"/>
      <c r="F34" s="48"/>
      <c r="G34" s="48"/>
      <c r="H34" s="48"/>
      <c r="J34" s="132">
        <f t="shared" si="2"/>
        <v>0</v>
      </c>
      <c r="K34" s="132">
        <f t="shared" si="3"/>
        <v>0</v>
      </c>
      <c r="L34" s="132">
        <f t="shared" si="4"/>
        <v>0</v>
      </c>
      <c r="M34" s="132">
        <f t="shared" si="5"/>
        <v>0</v>
      </c>
      <c r="N34" s="132">
        <f t="shared" si="6"/>
        <v>0</v>
      </c>
    </row>
    <row r="35" spans="1:14" x14ac:dyDescent="0.3">
      <c r="A35" s="547"/>
      <c r="B35" s="135" t="s">
        <v>66</v>
      </c>
      <c r="C35" s="48"/>
      <c r="D35" s="48"/>
      <c r="E35" s="48"/>
      <c r="F35" s="48"/>
      <c r="G35" s="48"/>
      <c r="H35" s="48"/>
      <c r="J35" s="132">
        <f t="shared" si="2"/>
        <v>0</v>
      </c>
      <c r="K35" s="132">
        <f t="shared" si="3"/>
        <v>0</v>
      </c>
      <c r="L35" s="132">
        <f t="shared" si="4"/>
        <v>0</v>
      </c>
      <c r="M35" s="132">
        <f t="shared" si="5"/>
        <v>0</v>
      </c>
      <c r="N35" s="132">
        <f t="shared" si="6"/>
        <v>0</v>
      </c>
    </row>
    <row r="36" spans="1:14" x14ac:dyDescent="0.3">
      <c r="A36" s="547"/>
      <c r="B36" s="135" t="s">
        <v>95</v>
      </c>
      <c r="C36" s="48"/>
      <c r="D36" s="48"/>
      <c r="E36" s="48"/>
      <c r="F36" s="48"/>
      <c r="G36" s="48"/>
      <c r="H36" s="48"/>
      <c r="J36" s="132">
        <f t="shared" si="2"/>
        <v>0</v>
      </c>
      <c r="K36" s="132">
        <f t="shared" si="3"/>
        <v>0</v>
      </c>
      <c r="L36" s="132">
        <f t="shared" si="4"/>
        <v>0</v>
      </c>
      <c r="M36" s="132">
        <f t="shared" si="5"/>
        <v>0</v>
      </c>
      <c r="N36" s="132">
        <f t="shared" si="6"/>
        <v>0</v>
      </c>
    </row>
    <row r="37" spans="1:14" x14ac:dyDescent="0.3">
      <c r="A37" s="547"/>
      <c r="B37" s="134" t="s">
        <v>70</v>
      </c>
      <c r="C37" s="10">
        <f t="shared" ref="C37:D37" si="19">C38+C39</f>
        <v>0</v>
      </c>
      <c r="D37" s="10">
        <f t="shared" si="19"/>
        <v>0</v>
      </c>
      <c r="E37" s="10">
        <f t="shared" ref="E37" si="20">E38+E39</f>
        <v>0</v>
      </c>
      <c r="F37" s="10">
        <f t="shared" ref="F37" si="21">F38+F39</f>
        <v>0</v>
      </c>
      <c r="G37" s="10">
        <f t="shared" ref="G37" si="22">G38+G39</f>
        <v>0</v>
      </c>
      <c r="H37" s="48">
        <f t="shared" ref="H37" si="23">H38+H39</f>
        <v>0</v>
      </c>
      <c r="J37" s="132">
        <f t="shared" si="2"/>
        <v>0</v>
      </c>
      <c r="K37" s="132">
        <f t="shared" si="3"/>
        <v>0</v>
      </c>
      <c r="L37" s="132">
        <f t="shared" si="4"/>
        <v>0</v>
      </c>
      <c r="M37" s="132">
        <f t="shared" si="5"/>
        <v>0</v>
      </c>
      <c r="N37" s="132">
        <f t="shared" si="6"/>
        <v>0</v>
      </c>
    </row>
    <row r="38" spans="1:14" x14ac:dyDescent="0.3">
      <c r="A38" s="547"/>
      <c r="B38" s="135" t="s">
        <v>196</v>
      </c>
      <c r="C38" s="48"/>
      <c r="D38" s="48"/>
      <c r="E38" s="48"/>
      <c r="F38" s="48"/>
      <c r="G38" s="48"/>
      <c r="H38" s="48"/>
      <c r="J38" s="132">
        <f t="shared" si="2"/>
        <v>0</v>
      </c>
      <c r="K38" s="132">
        <f t="shared" si="3"/>
        <v>0</v>
      </c>
      <c r="L38" s="132">
        <f t="shared" si="4"/>
        <v>0</v>
      </c>
      <c r="M38" s="132">
        <f t="shared" si="5"/>
        <v>0</v>
      </c>
      <c r="N38" s="132">
        <f t="shared" si="6"/>
        <v>0</v>
      </c>
    </row>
    <row r="39" spans="1:14" x14ac:dyDescent="0.3">
      <c r="A39" s="547"/>
      <c r="B39" s="135" t="s">
        <v>197</v>
      </c>
      <c r="C39" s="48"/>
      <c r="D39" s="48"/>
      <c r="E39" s="48"/>
      <c r="F39" s="48"/>
      <c r="G39" s="48"/>
      <c r="H39" s="48"/>
      <c r="J39" s="132">
        <f t="shared" si="2"/>
        <v>0</v>
      </c>
      <c r="K39" s="132">
        <f t="shared" si="3"/>
        <v>0</v>
      </c>
      <c r="L39" s="132">
        <f t="shared" si="4"/>
        <v>0</v>
      </c>
      <c r="M39" s="132">
        <f t="shared" si="5"/>
        <v>0</v>
      </c>
      <c r="N39" s="132">
        <f t="shared" si="6"/>
        <v>0</v>
      </c>
    </row>
    <row r="40" spans="1:14" x14ac:dyDescent="0.3">
      <c r="A40" s="547"/>
      <c r="B40" s="298" t="s">
        <v>47</v>
      </c>
      <c r="C40" s="299">
        <f t="shared" ref="C40:H40" si="24">SUM(C32,C37:C37)</f>
        <v>0</v>
      </c>
      <c r="D40" s="299">
        <f t="shared" si="24"/>
        <v>0</v>
      </c>
      <c r="E40" s="299">
        <f t="shared" si="24"/>
        <v>0</v>
      </c>
      <c r="F40" s="299">
        <f t="shared" si="24"/>
        <v>0</v>
      </c>
      <c r="G40" s="299">
        <f t="shared" si="24"/>
        <v>0</v>
      </c>
      <c r="H40" s="299">
        <f t="shared" si="24"/>
        <v>0</v>
      </c>
      <c r="J40" s="132">
        <f t="shared" si="2"/>
        <v>0</v>
      </c>
      <c r="K40" s="132">
        <f t="shared" si="3"/>
        <v>0</v>
      </c>
      <c r="L40" s="132">
        <f t="shared" si="4"/>
        <v>0</v>
      </c>
      <c r="M40" s="132">
        <f t="shared" si="5"/>
        <v>0</v>
      </c>
      <c r="N40" s="132">
        <f t="shared" si="6"/>
        <v>0</v>
      </c>
    </row>
    <row r="41" spans="1:14" x14ac:dyDescent="0.3">
      <c r="A41" s="545" t="s">
        <v>283</v>
      </c>
      <c r="B41" s="134" t="s">
        <v>64</v>
      </c>
      <c r="C41" s="10">
        <f t="shared" ref="C41:H41" si="25">SUM(C42:C45)</f>
        <v>0</v>
      </c>
      <c r="D41" s="10">
        <f t="shared" si="25"/>
        <v>0</v>
      </c>
      <c r="E41" s="10">
        <f t="shared" si="25"/>
        <v>0</v>
      </c>
      <c r="F41" s="10">
        <f t="shared" si="25"/>
        <v>0</v>
      </c>
      <c r="G41" s="10">
        <f t="shared" si="25"/>
        <v>0</v>
      </c>
      <c r="H41" s="10">
        <f t="shared" si="25"/>
        <v>0</v>
      </c>
      <c r="J41" s="132">
        <f t="shared" ref="J41:J47" si="26">IF(AND(ROUND(C41,0)=0,D41&gt;C41),"INF",IF(AND(ROUND(C41,0)=0,ROUND(D41,0)=0),0,(D41-C41)/C41))</f>
        <v>0</v>
      </c>
      <c r="K41" s="132">
        <f t="shared" ref="K41:K47" si="27">IF(AND(ROUND(D41,0)=0,E41&gt;D41),"INF",IF(AND(ROUND(D41,0)=0,ROUND(E41,0)=0),0,(E41-D41)/D41))</f>
        <v>0</v>
      </c>
      <c r="L41" s="132">
        <f t="shared" ref="L41:L47" si="28">IF(AND(ROUND(E41,0)=0,F41&gt;E41),"INF",IF(AND(ROUND(E41,0)=0,ROUND(F41,0)=0),0,(F41-E41)/E41))</f>
        <v>0</v>
      </c>
      <c r="M41" s="132">
        <f t="shared" ref="M41:M47" si="29">IF(AND(ROUND(F41,0)=0,G41&gt;F41),"INF",IF(AND(ROUND(F41,0)=0,ROUND(G41,0)=0),0,(G41-F41)/F41))</f>
        <v>0</v>
      </c>
      <c r="N41" s="132">
        <f t="shared" ref="N41:N47" si="30">IF(AND(ROUND(G41,0)=0,H41&gt;G41),"INF",IF(AND(ROUND(G41,0)=0,ROUND(H41,0)=0),0,(H41-G41)/G41))</f>
        <v>0</v>
      </c>
    </row>
    <row r="42" spans="1:14" x14ac:dyDescent="0.3">
      <c r="A42" s="546"/>
      <c r="B42" s="135" t="s">
        <v>284</v>
      </c>
      <c r="C42" s="48"/>
      <c r="D42" s="48"/>
      <c r="E42" s="48"/>
      <c r="F42" s="48"/>
      <c r="G42" s="48"/>
      <c r="H42" s="48"/>
      <c r="J42" s="132">
        <f t="shared" ref="J42:J46" si="31">IF(AND(ROUND(C42,0)=0,D42&gt;C42),"INF",IF(AND(ROUND(C42,0)=0,ROUND(D42,0)=0),0,(D42-C42)/C42))</f>
        <v>0</v>
      </c>
      <c r="K42" s="132">
        <f t="shared" ref="K42:K46" si="32">IF(AND(ROUND(D42,0)=0,E42&gt;D42),"INF",IF(AND(ROUND(D42,0)=0,ROUND(E42,0)=0),0,(E42-D42)/D42))</f>
        <v>0</v>
      </c>
      <c r="L42" s="132">
        <f t="shared" ref="L42:L46" si="33">IF(AND(ROUND(E42,0)=0,F42&gt;E42),"INF",IF(AND(ROUND(E42,0)=0,ROUND(F42,0)=0),0,(F42-E42)/E42))</f>
        <v>0</v>
      </c>
      <c r="M42" s="132">
        <f t="shared" ref="M42:M46" si="34">IF(AND(ROUND(F42,0)=0,G42&gt;F42),"INF",IF(AND(ROUND(F42,0)=0,ROUND(G42,0)=0),0,(G42-F42)/F42))</f>
        <v>0</v>
      </c>
      <c r="N42" s="132">
        <f t="shared" ref="N42:N46" si="35">IF(AND(ROUND(G42,0)=0,H42&gt;G42),"INF",IF(AND(ROUND(G42,0)=0,ROUND(H42,0)=0),0,(H42-G42)/G42))</f>
        <v>0</v>
      </c>
    </row>
    <row r="43" spans="1:14" x14ac:dyDescent="0.3">
      <c r="A43" s="546"/>
      <c r="B43" s="135" t="s">
        <v>285</v>
      </c>
      <c r="C43" s="48"/>
      <c r="D43" s="48"/>
      <c r="E43" s="48"/>
      <c r="F43" s="48"/>
      <c r="G43" s="48"/>
      <c r="H43" s="48"/>
      <c r="J43" s="132">
        <f t="shared" si="31"/>
        <v>0</v>
      </c>
      <c r="K43" s="132">
        <f t="shared" si="32"/>
        <v>0</v>
      </c>
      <c r="L43" s="132">
        <f t="shared" si="33"/>
        <v>0</v>
      </c>
      <c r="M43" s="132">
        <f t="shared" si="34"/>
        <v>0</v>
      </c>
      <c r="N43" s="132">
        <f t="shared" si="35"/>
        <v>0</v>
      </c>
    </row>
    <row r="44" spans="1:14" x14ac:dyDescent="0.3">
      <c r="A44" s="546"/>
      <c r="B44" s="135" t="s">
        <v>286</v>
      </c>
      <c r="C44" s="48"/>
      <c r="D44" s="48"/>
      <c r="E44" s="48"/>
      <c r="F44" s="48"/>
      <c r="G44" s="48"/>
      <c r="H44" s="48"/>
      <c r="J44" s="132">
        <f t="shared" si="31"/>
        <v>0</v>
      </c>
      <c r="K44" s="132">
        <f t="shared" si="32"/>
        <v>0</v>
      </c>
      <c r="L44" s="132">
        <f t="shared" si="33"/>
        <v>0</v>
      </c>
      <c r="M44" s="132">
        <f t="shared" si="34"/>
        <v>0</v>
      </c>
      <c r="N44" s="132">
        <f t="shared" si="35"/>
        <v>0</v>
      </c>
    </row>
    <row r="45" spans="1:14" x14ac:dyDescent="0.3">
      <c r="A45" s="546"/>
      <c r="B45" s="135" t="s">
        <v>287</v>
      </c>
      <c r="C45" s="48"/>
      <c r="D45" s="48"/>
      <c r="E45" s="48"/>
      <c r="F45" s="48"/>
      <c r="G45" s="48"/>
      <c r="H45" s="48"/>
      <c r="J45" s="132">
        <f t="shared" si="31"/>
        <v>0</v>
      </c>
      <c r="K45" s="132">
        <f t="shared" si="32"/>
        <v>0</v>
      </c>
      <c r="L45" s="132">
        <f t="shared" si="33"/>
        <v>0</v>
      </c>
      <c r="M45" s="132">
        <f t="shared" si="34"/>
        <v>0</v>
      </c>
      <c r="N45" s="132">
        <f t="shared" si="35"/>
        <v>0</v>
      </c>
    </row>
    <row r="46" spans="1:14" x14ac:dyDescent="0.3">
      <c r="A46" s="546"/>
      <c r="B46" s="135" t="s">
        <v>95</v>
      </c>
      <c r="C46" s="48"/>
      <c r="D46" s="48"/>
      <c r="E46" s="48"/>
      <c r="F46" s="48"/>
      <c r="G46" s="48"/>
      <c r="H46" s="48"/>
      <c r="J46" s="132">
        <f t="shared" si="31"/>
        <v>0</v>
      </c>
      <c r="K46" s="132">
        <f t="shared" si="32"/>
        <v>0</v>
      </c>
      <c r="L46" s="132">
        <f t="shared" si="33"/>
        <v>0</v>
      </c>
      <c r="M46" s="132">
        <f t="shared" si="34"/>
        <v>0</v>
      </c>
      <c r="N46" s="132">
        <f t="shared" si="35"/>
        <v>0</v>
      </c>
    </row>
    <row r="47" spans="1:14" x14ac:dyDescent="0.3">
      <c r="A47" s="551"/>
      <c r="B47" s="298" t="s">
        <v>47</v>
      </c>
      <c r="C47" s="299">
        <f>C41</f>
        <v>0</v>
      </c>
      <c r="D47" s="299">
        <f t="shared" ref="D47:H47" si="36">D41</f>
        <v>0</v>
      </c>
      <c r="E47" s="299">
        <f t="shared" si="36"/>
        <v>0</v>
      </c>
      <c r="F47" s="299">
        <f t="shared" si="36"/>
        <v>0</v>
      </c>
      <c r="G47" s="299">
        <f t="shared" si="36"/>
        <v>0</v>
      </c>
      <c r="H47" s="299">
        <f t="shared" si="36"/>
        <v>0</v>
      </c>
      <c r="J47" s="132">
        <f t="shared" si="26"/>
        <v>0</v>
      </c>
      <c r="K47" s="132">
        <f t="shared" si="27"/>
        <v>0</v>
      </c>
      <c r="L47" s="132">
        <f t="shared" si="28"/>
        <v>0</v>
      </c>
      <c r="M47" s="132">
        <f t="shared" si="29"/>
        <v>0</v>
      </c>
      <c r="N47" s="132">
        <f t="shared" si="30"/>
        <v>0</v>
      </c>
    </row>
    <row r="48" spans="1:14" x14ac:dyDescent="0.3">
      <c r="A48" s="552" t="s">
        <v>207</v>
      </c>
      <c r="B48" s="134" t="s">
        <v>64</v>
      </c>
      <c r="C48" s="10">
        <f t="shared" ref="C48:H60" si="37">SUMIF($B$17:$B$47,$B48,C$17:C$47)</f>
        <v>0</v>
      </c>
      <c r="D48" s="10">
        <f t="shared" si="37"/>
        <v>0</v>
      </c>
      <c r="E48" s="10">
        <f t="shared" si="37"/>
        <v>0</v>
      </c>
      <c r="F48" s="10">
        <f t="shared" si="37"/>
        <v>0</v>
      </c>
      <c r="G48" s="10">
        <f t="shared" si="37"/>
        <v>0</v>
      </c>
      <c r="H48" s="10">
        <f t="shared" si="37"/>
        <v>0</v>
      </c>
      <c r="J48" s="132">
        <f t="shared" si="2"/>
        <v>0</v>
      </c>
      <c r="K48" s="132">
        <f t="shared" si="3"/>
        <v>0</v>
      </c>
      <c r="L48" s="132">
        <f t="shared" si="4"/>
        <v>0</v>
      </c>
      <c r="M48" s="132">
        <f t="shared" si="5"/>
        <v>0</v>
      </c>
      <c r="N48" s="132">
        <f t="shared" si="6"/>
        <v>0</v>
      </c>
    </row>
    <row r="49" spans="1:14" x14ac:dyDescent="0.3">
      <c r="A49" s="552"/>
      <c r="B49" s="135" t="s">
        <v>284</v>
      </c>
      <c r="C49" s="10">
        <f t="shared" si="37"/>
        <v>0</v>
      </c>
      <c r="D49" s="10">
        <f t="shared" si="37"/>
        <v>0</v>
      </c>
      <c r="E49" s="10">
        <f t="shared" si="37"/>
        <v>0</v>
      </c>
      <c r="F49" s="10">
        <f t="shared" si="37"/>
        <v>0</v>
      </c>
      <c r="G49" s="10">
        <f t="shared" si="37"/>
        <v>0</v>
      </c>
      <c r="H49" s="10">
        <f t="shared" si="37"/>
        <v>0</v>
      </c>
      <c r="J49" s="132">
        <f t="shared" ref="J49:J52" si="38">IF(AND(ROUND(C49,0)=0,D49&gt;C49),"INF",IF(AND(ROUND(C49,0)=0,ROUND(D49,0)=0),0,(D49-C49)/C49))</f>
        <v>0</v>
      </c>
      <c r="K49" s="132">
        <f t="shared" ref="K49:K52" si="39">IF(AND(ROUND(D49,0)=0,E49&gt;D49),"INF",IF(AND(ROUND(D49,0)=0,ROUND(E49,0)=0),0,(E49-D49)/D49))</f>
        <v>0</v>
      </c>
      <c r="L49" s="132">
        <f t="shared" ref="L49:L52" si="40">IF(AND(ROUND(E49,0)=0,F49&gt;E49),"INF",IF(AND(ROUND(E49,0)=0,ROUND(F49,0)=0),0,(F49-E49)/E49))</f>
        <v>0</v>
      </c>
      <c r="M49" s="132">
        <f t="shared" ref="M49:M52" si="41">IF(AND(ROUND(F49,0)=0,G49&gt;F49),"INF",IF(AND(ROUND(F49,0)=0,ROUND(G49,0)=0),0,(G49-F49)/F49))</f>
        <v>0</v>
      </c>
      <c r="N49" s="132">
        <f t="shared" ref="N49:N52" si="42">IF(AND(ROUND(G49,0)=0,H49&gt;G49),"INF",IF(AND(ROUND(G49,0)=0,ROUND(H49,0)=0),0,(H49-G49)/G49))</f>
        <v>0</v>
      </c>
    </row>
    <row r="50" spans="1:14" x14ac:dyDescent="0.3">
      <c r="A50" s="552"/>
      <c r="B50" s="135" t="s">
        <v>285</v>
      </c>
      <c r="C50" s="10">
        <f t="shared" si="37"/>
        <v>0</v>
      </c>
      <c r="D50" s="10">
        <f t="shared" si="37"/>
        <v>0</v>
      </c>
      <c r="E50" s="10">
        <f t="shared" si="37"/>
        <v>0</v>
      </c>
      <c r="F50" s="10">
        <f t="shared" si="37"/>
        <v>0</v>
      </c>
      <c r="G50" s="10">
        <f t="shared" si="37"/>
        <v>0</v>
      </c>
      <c r="H50" s="10">
        <f t="shared" si="37"/>
        <v>0</v>
      </c>
      <c r="J50" s="132">
        <f t="shared" si="38"/>
        <v>0</v>
      </c>
      <c r="K50" s="132">
        <f>IF(AND(ROUND(D50,0)=0,E50&gt;D50),"INF",IF(AND(ROUND(D50,0)=0,ROUND(E50,0)=0),0,(E50-D50)/D50))</f>
        <v>0</v>
      </c>
      <c r="L50" s="132">
        <f t="shared" si="40"/>
        <v>0</v>
      </c>
      <c r="M50" s="132">
        <f t="shared" si="41"/>
        <v>0</v>
      </c>
      <c r="N50" s="132">
        <f t="shared" si="42"/>
        <v>0</v>
      </c>
    </row>
    <row r="51" spans="1:14" x14ac:dyDescent="0.3">
      <c r="A51" s="552"/>
      <c r="B51" s="135" t="s">
        <v>286</v>
      </c>
      <c r="C51" s="10">
        <f t="shared" si="37"/>
        <v>0</v>
      </c>
      <c r="D51" s="10">
        <f t="shared" si="37"/>
        <v>0</v>
      </c>
      <c r="E51" s="10">
        <f t="shared" si="37"/>
        <v>0</v>
      </c>
      <c r="F51" s="10">
        <f t="shared" si="37"/>
        <v>0</v>
      </c>
      <c r="G51" s="10">
        <f t="shared" si="37"/>
        <v>0</v>
      </c>
      <c r="H51" s="10">
        <f t="shared" si="37"/>
        <v>0</v>
      </c>
      <c r="J51" s="132">
        <f t="shared" si="38"/>
        <v>0</v>
      </c>
      <c r="K51" s="132">
        <f t="shared" si="39"/>
        <v>0</v>
      </c>
      <c r="L51" s="132">
        <f t="shared" si="40"/>
        <v>0</v>
      </c>
      <c r="M51" s="132">
        <f t="shared" si="41"/>
        <v>0</v>
      </c>
      <c r="N51" s="132">
        <f t="shared" si="42"/>
        <v>0</v>
      </c>
    </row>
    <row r="52" spans="1:14" x14ac:dyDescent="0.3">
      <c r="A52" s="552"/>
      <c r="B52" s="135" t="s">
        <v>287</v>
      </c>
      <c r="C52" s="10">
        <f t="shared" si="37"/>
        <v>0</v>
      </c>
      <c r="D52" s="10">
        <f t="shared" si="37"/>
        <v>0</v>
      </c>
      <c r="E52" s="10">
        <f t="shared" si="37"/>
        <v>0</v>
      </c>
      <c r="F52" s="10">
        <f t="shared" si="37"/>
        <v>0</v>
      </c>
      <c r="G52" s="10">
        <f t="shared" si="37"/>
        <v>0</v>
      </c>
      <c r="H52" s="10">
        <f t="shared" si="37"/>
        <v>0</v>
      </c>
      <c r="J52" s="132">
        <f t="shared" si="38"/>
        <v>0</v>
      </c>
      <c r="K52" s="132">
        <f t="shared" si="39"/>
        <v>0</v>
      </c>
      <c r="L52" s="132">
        <f t="shared" si="40"/>
        <v>0</v>
      </c>
      <c r="M52" s="132">
        <f t="shared" si="41"/>
        <v>0</v>
      </c>
      <c r="N52" s="132">
        <f t="shared" si="42"/>
        <v>0</v>
      </c>
    </row>
    <row r="53" spans="1:14" x14ac:dyDescent="0.3">
      <c r="A53" s="552"/>
      <c r="B53" s="135" t="s">
        <v>94</v>
      </c>
      <c r="C53" s="10">
        <f t="shared" si="37"/>
        <v>0</v>
      </c>
      <c r="D53" s="10">
        <f t="shared" si="37"/>
        <v>0</v>
      </c>
      <c r="E53" s="10">
        <f t="shared" si="37"/>
        <v>0</v>
      </c>
      <c r="F53" s="10">
        <f t="shared" si="37"/>
        <v>0</v>
      </c>
      <c r="G53" s="10">
        <f t="shared" si="37"/>
        <v>0</v>
      </c>
      <c r="H53" s="10">
        <f t="shared" si="37"/>
        <v>0</v>
      </c>
      <c r="J53" s="132">
        <f t="shared" si="2"/>
        <v>0</v>
      </c>
      <c r="K53" s="132">
        <f t="shared" si="3"/>
        <v>0</v>
      </c>
      <c r="L53" s="132">
        <f t="shared" si="4"/>
        <v>0</v>
      </c>
      <c r="M53" s="132">
        <f t="shared" si="5"/>
        <v>0</v>
      </c>
      <c r="N53" s="132">
        <f t="shared" si="6"/>
        <v>0</v>
      </c>
    </row>
    <row r="54" spans="1:14" x14ac:dyDescent="0.3">
      <c r="A54" s="552"/>
      <c r="B54" s="135" t="s">
        <v>65</v>
      </c>
      <c r="C54" s="10">
        <f t="shared" si="37"/>
        <v>0</v>
      </c>
      <c r="D54" s="10">
        <f t="shared" si="37"/>
        <v>0</v>
      </c>
      <c r="E54" s="10">
        <f t="shared" si="37"/>
        <v>0</v>
      </c>
      <c r="F54" s="10">
        <f t="shared" si="37"/>
        <v>0</v>
      </c>
      <c r="G54" s="10">
        <f t="shared" si="37"/>
        <v>0</v>
      </c>
      <c r="H54" s="10">
        <f t="shared" si="37"/>
        <v>0</v>
      </c>
      <c r="J54" s="132">
        <f t="shared" si="2"/>
        <v>0</v>
      </c>
      <c r="K54" s="132">
        <f t="shared" si="3"/>
        <v>0</v>
      </c>
      <c r="L54" s="132">
        <f t="shared" si="4"/>
        <v>0</v>
      </c>
      <c r="M54" s="132">
        <f t="shared" si="5"/>
        <v>0</v>
      </c>
      <c r="N54" s="132">
        <f t="shared" si="6"/>
        <v>0</v>
      </c>
    </row>
    <row r="55" spans="1:14" x14ac:dyDescent="0.3">
      <c r="A55" s="552"/>
      <c r="B55" s="135" t="s">
        <v>66</v>
      </c>
      <c r="C55" s="10">
        <f t="shared" si="37"/>
        <v>0</v>
      </c>
      <c r="D55" s="10">
        <f t="shared" si="37"/>
        <v>0</v>
      </c>
      <c r="E55" s="10">
        <f t="shared" si="37"/>
        <v>0</v>
      </c>
      <c r="F55" s="10">
        <f t="shared" si="37"/>
        <v>0</v>
      </c>
      <c r="G55" s="10">
        <f t="shared" si="37"/>
        <v>0</v>
      </c>
      <c r="H55" s="10">
        <f t="shared" si="37"/>
        <v>0</v>
      </c>
      <c r="J55" s="132">
        <f t="shared" si="2"/>
        <v>0</v>
      </c>
      <c r="K55" s="132">
        <f t="shared" si="3"/>
        <v>0</v>
      </c>
      <c r="L55" s="132">
        <f t="shared" si="4"/>
        <v>0</v>
      </c>
      <c r="M55" s="132">
        <f t="shared" si="5"/>
        <v>0</v>
      </c>
      <c r="N55" s="132">
        <f t="shared" si="6"/>
        <v>0</v>
      </c>
    </row>
    <row r="56" spans="1:14" x14ac:dyDescent="0.3">
      <c r="A56" s="552"/>
      <c r="B56" s="135" t="s">
        <v>95</v>
      </c>
      <c r="C56" s="10">
        <f t="shared" si="37"/>
        <v>0</v>
      </c>
      <c r="D56" s="10">
        <f t="shared" si="37"/>
        <v>0</v>
      </c>
      <c r="E56" s="10">
        <f t="shared" si="37"/>
        <v>0</v>
      </c>
      <c r="F56" s="10">
        <f t="shared" si="37"/>
        <v>0</v>
      </c>
      <c r="G56" s="10">
        <f t="shared" si="37"/>
        <v>0</v>
      </c>
      <c r="H56" s="10">
        <f t="shared" si="37"/>
        <v>0</v>
      </c>
      <c r="J56" s="132">
        <f t="shared" si="2"/>
        <v>0</v>
      </c>
      <c r="K56" s="132">
        <f t="shared" si="3"/>
        <v>0</v>
      </c>
      <c r="L56" s="132">
        <f t="shared" si="4"/>
        <v>0</v>
      </c>
      <c r="M56" s="132">
        <f t="shared" si="5"/>
        <v>0</v>
      </c>
      <c r="N56" s="132">
        <f t="shared" si="6"/>
        <v>0</v>
      </c>
    </row>
    <row r="57" spans="1:14" x14ac:dyDescent="0.3">
      <c r="A57" s="552"/>
      <c r="B57" s="134" t="s">
        <v>70</v>
      </c>
      <c r="C57" s="10">
        <f t="shared" si="37"/>
        <v>0</v>
      </c>
      <c r="D57" s="10">
        <f t="shared" si="37"/>
        <v>0</v>
      </c>
      <c r="E57" s="10">
        <f t="shared" si="37"/>
        <v>0</v>
      </c>
      <c r="F57" s="10">
        <f t="shared" si="37"/>
        <v>0</v>
      </c>
      <c r="G57" s="10">
        <f t="shared" si="37"/>
        <v>0</v>
      </c>
      <c r="H57" s="10">
        <f t="shared" si="37"/>
        <v>0</v>
      </c>
      <c r="J57" s="132">
        <f t="shared" si="2"/>
        <v>0</v>
      </c>
      <c r="K57" s="132">
        <f t="shared" si="3"/>
        <v>0</v>
      </c>
      <c r="L57" s="132">
        <f t="shared" si="4"/>
        <v>0</v>
      </c>
      <c r="M57" s="132">
        <f t="shared" si="5"/>
        <v>0</v>
      </c>
      <c r="N57" s="132">
        <f t="shared" si="6"/>
        <v>0</v>
      </c>
    </row>
    <row r="58" spans="1:14" x14ac:dyDescent="0.3">
      <c r="A58" s="552"/>
      <c r="B58" s="135" t="s">
        <v>196</v>
      </c>
      <c r="C58" s="10">
        <f t="shared" si="37"/>
        <v>0</v>
      </c>
      <c r="D58" s="10">
        <f t="shared" si="37"/>
        <v>0</v>
      </c>
      <c r="E58" s="10">
        <f t="shared" si="37"/>
        <v>0</v>
      </c>
      <c r="F58" s="10">
        <f t="shared" si="37"/>
        <v>0</v>
      </c>
      <c r="G58" s="10">
        <f t="shared" si="37"/>
        <v>0</v>
      </c>
      <c r="H58" s="10">
        <f t="shared" si="37"/>
        <v>0</v>
      </c>
      <c r="J58" s="132">
        <f t="shared" si="2"/>
        <v>0</v>
      </c>
      <c r="K58" s="132">
        <f t="shared" si="3"/>
        <v>0</v>
      </c>
      <c r="L58" s="132">
        <f t="shared" si="4"/>
        <v>0</v>
      </c>
      <c r="M58" s="132">
        <f t="shared" si="5"/>
        <v>0</v>
      </c>
      <c r="N58" s="132">
        <f t="shared" si="6"/>
        <v>0</v>
      </c>
    </row>
    <row r="59" spans="1:14" x14ac:dyDescent="0.3">
      <c r="A59" s="552"/>
      <c r="B59" s="135" t="s">
        <v>197</v>
      </c>
      <c r="C59" s="10">
        <f t="shared" si="37"/>
        <v>0</v>
      </c>
      <c r="D59" s="10">
        <f t="shared" si="37"/>
        <v>0</v>
      </c>
      <c r="E59" s="10">
        <f t="shared" si="37"/>
        <v>0</v>
      </c>
      <c r="F59" s="10">
        <f t="shared" si="37"/>
        <v>0</v>
      </c>
      <c r="G59" s="10">
        <f t="shared" si="37"/>
        <v>0</v>
      </c>
      <c r="H59" s="10">
        <f t="shared" si="37"/>
        <v>0</v>
      </c>
      <c r="J59" s="132">
        <f t="shared" si="2"/>
        <v>0</v>
      </c>
      <c r="K59" s="132">
        <f t="shared" si="3"/>
        <v>0</v>
      </c>
      <c r="L59" s="132">
        <f t="shared" si="4"/>
        <v>0</v>
      </c>
      <c r="M59" s="132">
        <f t="shared" si="5"/>
        <v>0</v>
      </c>
      <c r="N59" s="132">
        <f t="shared" si="6"/>
        <v>0</v>
      </c>
    </row>
    <row r="60" spans="1:14" x14ac:dyDescent="0.3">
      <c r="A60" s="552"/>
      <c r="B60" s="298" t="s">
        <v>47</v>
      </c>
      <c r="C60" s="299">
        <f t="shared" si="37"/>
        <v>0</v>
      </c>
      <c r="D60" s="299">
        <f t="shared" si="37"/>
        <v>0</v>
      </c>
      <c r="E60" s="299">
        <f t="shared" si="37"/>
        <v>0</v>
      </c>
      <c r="F60" s="299">
        <f t="shared" si="37"/>
        <v>0</v>
      </c>
      <c r="G60" s="299">
        <f t="shared" si="37"/>
        <v>0</v>
      </c>
      <c r="H60" s="299">
        <f t="shared" si="37"/>
        <v>0</v>
      </c>
      <c r="J60" s="132">
        <f>IF(AND(ROUND(C60,0)=0,D60&gt;C60),"INF",IF(AND(ROUND(C60,0)=0,ROUND(D60,0)=0),0,(D60-C60)/C60))</f>
        <v>0</v>
      </c>
      <c r="K60" s="132">
        <f t="shared" si="3"/>
        <v>0</v>
      </c>
      <c r="L60" s="132">
        <f t="shared" si="4"/>
        <v>0</v>
      </c>
      <c r="M60" s="132">
        <f t="shared" si="5"/>
        <v>0</v>
      </c>
      <c r="N60" s="132">
        <f t="shared" si="6"/>
        <v>0</v>
      </c>
    </row>
    <row r="61" spans="1:14" x14ac:dyDescent="0.3">
      <c r="J61" s="132"/>
    </row>
    <row r="62" spans="1:14" x14ac:dyDescent="0.3">
      <c r="A62" s="61" t="s">
        <v>236</v>
      </c>
      <c r="B62" s="62"/>
      <c r="C62" s="62"/>
      <c r="D62" s="62"/>
      <c r="E62" s="62"/>
      <c r="F62" s="62"/>
      <c r="G62" s="62"/>
      <c r="H62" s="62"/>
      <c r="J62" s="62"/>
      <c r="K62" s="62"/>
      <c r="L62" s="62"/>
      <c r="M62" s="62"/>
      <c r="N62" s="62"/>
    </row>
    <row r="63" spans="1:14" x14ac:dyDescent="0.3">
      <c r="J63" s="132"/>
    </row>
    <row r="64" spans="1:14" s="22" customFormat="1" ht="40.5" x14ac:dyDescent="0.3">
      <c r="A64" s="247" t="s">
        <v>42</v>
      </c>
      <c r="B64" s="63" t="s">
        <v>0</v>
      </c>
      <c r="C64" s="295" t="s">
        <v>275</v>
      </c>
      <c r="D64" s="295" t="s">
        <v>276</v>
      </c>
      <c r="E64" s="295" t="s">
        <v>277</v>
      </c>
      <c r="F64" s="295" t="s">
        <v>278</v>
      </c>
      <c r="G64" s="295" t="s">
        <v>279</v>
      </c>
      <c r="H64" s="295" t="s">
        <v>280</v>
      </c>
      <c r="I64" s="4"/>
      <c r="J64" s="305" t="s">
        <v>457</v>
      </c>
      <c r="K64" s="305" t="s">
        <v>458</v>
      </c>
      <c r="L64" s="305" t="s">
        <v>459</v>
      </c>
      <c r="M64" s="305" t="s">
        <v>460</v>
      </c>
      <c r="N64" s="305" t="s">
        <v>461</v>
      </c>
    </row>
    <row r="65" spans="1:14" s="243" customFormat="1" x14ac:dyDescent="0.3">
      <c r="A65" s="247" t="s">
        <v>40</v>
      </c>
      <c r="B65" s="134" t="s">
        <v>236</v>
      </c>
      <c r="C65" s="241"/>
      <c r="D65" s="241"/>
      <c r="E65" s="241"/>
      <c r="F65" s="241"/>
      <c r="G65" s="241"/>
      <c r="H65" s="241"/>
      <c r="J65" s="242">
        <f t="shared" ref="J65:N69" si="43">IF(AND(ROUND(C65,0)=0,D65&gt;C65),"INF",IF(AND(ROUND(C65,0)=0,ROUND(D65,0)=0),0,(D65-C65)/C65))</f>
        <v>0</v>
      </c>
      <c r="K65" s="242">
        <f t="shared" si="43"/>
        <v>0</v>
      </c>
      <c r="L65" s="242">
        <f t="shared" si="43"/>
        <v>0</v>
      </c>
      <c r="M65" s="242">
        <f t="shared" si="43"/>
        <v>0</v>
      </c>
      <c r="N65" s="242">
        <f t="shared" si="43"/>
        <v>0</v>
      </c>
    </row>
    <row r="66" spans="1:14" s="243" customFormat="1" x14ac:dyDescent="0.3">
      <c r="A66" s="247" t="s">
        <v>6</v>
      </c>
      <c r="B66" s="134" t="s">
        <v>236</v>
      </c>
      <c r="C66" s="241"/>
      <c r="D66" s="241"/>
      <c r="E66" s="241"/>
      <c r="F66" s="241"/>
      <c r="G66" s="241"/>
      <c r="H66" s="241"/>
      <c r="J66" s="242">
        <f t="shared" si="43"/>
        <v>0</v>
      </c>
      <c r="K66" s="242">
        <f t="shared" si="43"/>
        <v>0</v>
      </c>
      <c r="L66" s="242">
        <f t="shared" si="43"/>
        <v>0</v>
      </c>
      <c r="M66" s="242">
        <f t="shared" si="43"/>
        <v>0</v>
      </c>
      <c r="N66" s="242">
        <f t="shared" si="43"/>
        <v>0</v>
      </c>
    </row>
    <row r="67" spans="1:14" s="243" customFormat="1" x14ac:dyDescent="0.3">
      <c r="A67" s="247" t="s">
        <v>41</v>
      </c>
      <c r="B67" s="134" t="s">
        <v>236</v>
      </c>
      <c r="C67" s="241"/>
      <c r="D67" s="241"/>
      <c r="E67" s="241"/>
      <c r="F67" s="241"/>
      <c r="G67" s="241"/>
      <c r="H67" s="241"/>
      <c r="J67" s="242">
        <f t="shared" si="43"/>
        <v>0</v>
      </c>
      <c r="K67" s="242">
        <f t="shared" si="43"/>
        <v>0</v>
      </c>
      <c r="L67" s="242">
        <f t="shared" si="43"/>
        <v>0</v>
      </c>
      <c r="M67" s="242">
        <f t="shared" si="43"/>
        <v>0</v>
      </c>
      <c r="N67" s="242">
        <f t="shared" si="43"/>
        <v>0</v>
      </c>
    </row>
    <row r="68" spans="1:14" s="243" customFormat="1" x14ac:dyDescent="0.3">
      <c r="A68" s="63" t="s">
        <v>8</v>
      </c>
      <c r="B68" s="134" t="s">
        <v>236</v>
      </c>
      <c r="C68" s="241"/>
      <c r="D68" s="241"/>
      <c r="E68" s="241"/>
      <c r="F68" s="241"/>
      <c r="G68" s="241"/>
      <c r="H68" s="241"/>
      <c r="J68" s="242">
        <f t="shared" si="43"/>
        <v>0</v>
      </c>
      <c r="K68" s="242">
        <f t="shared" si="43"/>
        <v>0</v>
      </c>
      <c r="L68" s="242">
        <f t="shared" si="43"/>
        <v>0</v>
      </c>
      <c r="M68" s="242">
        <f t="shared" si="43"/>
        <v>0</v>
      </c>
      <c r="N68" s="242">
        <f t="shared" si="43"/>
        <v>0</v>
      </c>
    </row>
    <row r="69" spans="1:14" s="22" customFormat="1" x14ac:dyDescent="0.3">
      <c r="A69" s="248" t="s">
        <v>19</v>
      </c>
      <c r="B69" s="248"/>
      <c r="C69" s="244">
        <f t="shared" ref="C69:H69" si="44">SUM(C65:C68)</f>
        <v>0</v>
      </c>
      <c r="D69" s="244">
        <f t="shared" si="44"/>
        <v>0</v>
      </c>
      <c r="E69" s="244">
        <f t="shared" si="44"/>
        <v>0</v>
      </c>
      <c r="F69" s="244">
        <f t="shared" si="44"/>
        <v>0</v>
      </c>
      <c r="G69" s="244">
        <f t="shared" si="44"/>
        <v>0</v>
      </c>
      <c r="H69" s="244">
        <f t="shared" si="44"/>
        <v>0</v>
      </c>
      <c r="J69" s="245">
        <f>IF(AND(ROUND(C69,0)=0,D69&gt;C69),"INF",IF(AND(ROUND(C69,0)=0,ROUND(D69,0)=0),0,(D69-C69)/C69))</f>
        <v>0</v>
      </c>
      <c r="K69" s="245">
        <f t="shared" si="43"/>
        <v>0</v>
      </c>
      <c r="L69" s="245">
        <f t="shared" si="43"/>
        <v>0</v>
      </c>
      <c r="M69" s="245">
        <f t="shared" si="43"/>
        <v>0</v>
      </c>
      <c r="N69" s="245">
        <f t="shared" si="43"/>
        <v>0</v>
      </c>
    </row>
    <row r="70" spans="1:14" s="240" customFormat="1" ht="15" x14ac:dyDescent="0.3">
      <c r="A70" s="246"/>
    </row>
    <row r="71" spans="1:14" x14ac:dyDescent="0.3">
      <c r="A71" s="61" t="s">
        <v>194</v>
      </c>
      <c r="B71" s="62"/>
      <c r="C71" s="62"/>
      <c r="D71" s="62"/>
      <c r="E71" s="62"/>
      <c r="F71" s="62"/>
      <c r="G71" s="62"/>
      <c r="H71" s="62"/>
      <c r="J71" s="62"/>
      <c r="K71" s="62"/>
      <c r="L71" s="62"/>
      <c r="M71" s="62"/>
      <c r="N71" s="62"/>
    </row>
    <row r="73" spans="1:14" s="22" customFormat="1" ht="37.15" customHeight="1" x14ac:dyDescent="0.3">
      <c r="A73" s="63" t="s">
        <v>46</v>
      </c>
      <c r="B73" s="63" t="s">
        <v>0</v>
      </c>
      <c r="C73" s="295" t="s">
        <v>275</v>
      </c>
      <c r="D73" s="295" t="s">
        <v>276</v>
      </c>
      <c r="E73" s="295" t="s">
        <v>277</v>
      </c>
      <c r="F73" s="295" t="s">
        <v>278</v>
      </c>
      <c r="G73" s="295" t="s">
        <v>279</v>
      </c>
      <c r="H73" s="295" t="s">
        <v>280</v>
      </c>
      <c r="I73" s="4"/>
      <c r="J73" s="305" t="s">
        <v>457</v>
      </c>
      <c r="K73" s="305" t="s">
        <v>458</v>
      </c>
      <c r="L73" s="305" t="s">
        <v>459</v>
      </c>
      <c r="M73" s="305" t="s">
        <v>460</v>
      </c>
      <c r="N73" s="305" t="s">
        <v>461</v>
      </c>
    </row>
    <row r="74" spans="1:14" x14ac:dyDescent="0.3">
      <c r="A74" s="545" t="s">
        <v>40</v>
      </c>
      <c r="B74" s="134" t="s">
        <v>251</v>
      </c>
      <c r="C74" s="136"/>
      <c r="D74" s="10">
        <f>IFERROR(AVERAGE('TAB3.1.1'!D8:D19),0)</f>
        <v>0</v>
      </c>
      <c r="E74" s="10">
        <f>IFERROR(AVERAGE('TAB3.1.1'!E8:E19),0)</f>
        <v>0</v>
      </c>
      <c r="F74" s="10">
        <f>IFERROR(AVERAGE('TAB3.1.1'!F8:F19),0)</f>
        <v>0</v>
      </c>
      <c r="G74" s="10">
        <f>IFERROR(AVERAGE('TAB3.1.1'!G8:G19),0)</f>
        <v>0</v>
      </c>
      <c r="H74" s="10">
        <f>IFERROR(AVERAGE('TAB3.1.1'!H8:H19),0)</f>
        <v>0</v>
      </c>
      <c r="J74" s="132">
        <f t="shared" ref="J74:N81" si="45">IF(AND(ROUND(C74,0)=0,D74&gt;C74),"INF",IF(AND(ROUND(C74,0)=0,ROUND(D74,0)=0),0,(D74-C74)/C74))</f>
        <v>0</v>
      </c>
      <c r="K74" s="132">
        <f t="shared" si="45"/>
        <v>0</v>
      </c>
      <c r="L74" s="132">
        <f t="shared" si="45"/>
        <v>0</v>
      </c>
      <c r="M74" s="132">
        <f t="shared" si="45"/>
        <v>0</v>
      </c>
      <c r="N74" s="132">
        <f t="shared" si="45"/>
        <v>0</v>
      </c>
    </row>
    <row r="75" spans="1:14" x14ac:dyDescent="0.3">
      <c r="A75" s="551"/>
      <c r="B75" s="134" t="s">
        <v>252</v>
      </c>
      <c r="C75" s="136"/>
      <c r="D75" s="10">
        <f>IFERROR(AVERAGE('TAB3.1.1'!D20:D31),0)</f>
        <v>0</v>
      </c>
      <c r="E75" s="10">
        <f>IFERROR(AVERAGE('TAB3.1.1'!E20:E31),0)</f>
        <v>0</v>
      </c>
      <c r="F75" s="10">
        <f>IFERROR(AVERAGE('TAB3.1.1'!F20:F31),0)</f>
        <v>0</v>
      </c>
      <c r="G75" s="10">
        <f>IFERROR(AVERAGE('TAB3.1.1'!G20:G31),0)</f>
        <v>0</v>
      </c>
      <c r="H75" s="10">
        <f>IFERROR(AVERAGE('TAB3.1.1'!H20:H31),0)</f>
        <v>0</v>
      </c>
      <c r="J75" s="132">
        <f t="shared" si="45"/>
        <v>0</v>
      </c>
      <c r="K75" s="132">
        <f t="shared" si="45"/>
        <v>0</v>
      </c>
      <c r="L75" s="132">
        <f t="shared" si="45"/>
        <v>0</v>
      </c>
      <c r="M75" s="132">
        <f t="shared" si="45"/>
        <v>0</v>
      </c>
      <c r="N75" s="132">
        <f t="shared" si="45"/>
        <v>0</v>
      </c>
    </row>
    <row r="76" spans="1:14" x14ac:dyDescent="0.3">
      <c r="A76" s="545" t="s">
        <v>6</v>
      </c>
      <c r="B76" s="134" t="s">
        <v>251</v>
      </c>
      <c r="C76" s="136"/>
      <c r="D76" s="10">
        <f>IFERROR(AVERAGE('TAB3.1.1'!D32:D43),0)</f>
        <v>0</v>
      </c>
      <c r="E76" s="10">
        <f>IFERROR(AVERAGE('TAB3.1.1'!E32:E43),0)</f>
        <v>0</v>
      </c>
      <c r="F76" s="10">
        <f>IFERROR(AVERAGE('TAB3.1.1'!F32:F43),0)</f>
        <v>0</v>
      </c>
      <c r="G76" s="10">
        <f>IFERROR(AVERAGE('TAB3.1.1'!G32:G43),0)</f>
        <v>0</v>
      </c>
      <c r="H76" s="10">
        <f>IFERROR(AVERAGE('TAB3.1.1'!H32:H43),0)</f>
        <v>0</v>
      </c>
      <c r="J76" s="132">
        <f t="shared" si="45"/>
        <v>0</v>
      </c>
      <c r="K76" s="132">
        <f t="shared" si="45"/>
        <v>0</v>
      </c>
      <c r="L76" s="132">
        <f t="shared" si="45"/>
        <v>0</v>
      </c>
      <c r="M76" s="132">
        <f t="shared" si="45"/>
        <v>0</v>
      </c>
      <c r="N76" s="132">
        <f t="shared" si="45"/>
        <v>0</v>
      </c>
    </row>
    <row r="77" spans="1:14" x14ac:dyDescent="0.3">
      <c r="A77" s="551"/>
      <c r="B77" s="134" t="s">
        <v>252</v>
      </c>
      <c r="C77" s="136"/>
      <c r="D77" s="10">
        <f>IFERROR(AVERAGE('TAB3.1.1'!D44:D55),0)</f>
        <v>0</v>
      </c>
      <c r="E77" s="10">
        <f>IFERROR(AVERAGE('TAB3.1.1'!E44:E55),0)</f>
        <v>0</v>
      </c>
      <c r="F77" s="10">
        <f>IFERROR(AVERAGE('TAB3.1.1'!F44:F55),0)</f>
        <v>0</v>
      </c>
      <c r="G77" s="10">
        <f>IFERROR(AVERAGE('TAB3.1.1'!G44:G55),0)</f>
        <v>0</v>
      </c>
      <c r="H77" s="10">
        <f>IFERROR(AVERAGE('TAB3.1.1'!H44:H55),0)</f>
        <v>0</v>
      </c>
      <c r="J77" s="132">
        <f t="shared" si="45"/>
        <v>0</v>
      </c>
      <c r="K77" s="132">
        <f t="shared" si="45"/>
        <v>0</v>
      </c>
      <c r="L77" s="132">
        <f t="shared" si="45"/>
        <v>0</v>
      </c>
      <c r="M77" s="132">
        <f t="shared" si="45"/>
        <v>0</v>
      </c>
      <c r="N77" s="132">
        <f t="shared" si="45"/>
        <v>0</v>
      </c>
    </row>
    <row r="78" spans="1:14" x14ac:dyDescent="0.3">
      <c r="A78" s="545" t="s">
        <v>41</v>
      </c>
      <c r="B78" s="134" t="s">
        <v>251</v>
      </c>
      <c r="C78" s="136"/>
      <c r="D78" s="10">
        <f>IFERROR(AVERAGE('TAB3.1.1'!D56:D67),0)</f>
        <v>0</v>
      </c>
      <c r="E78" s="10">
        <f>IFERROR(AVERAGE('TAB3.1.1'!E56:E67),0)</f>
        <v>0</v>
      </c>
      <c r="F78" s="10">
        <f>IFERROR(AVERAGE('TAB3.1.1'!F56:F67),0)</f>
        <v>0</v>
      </c>
      <c r="G78" s="10">
        <f>IFERROR(AVERAGE('TAB3.1.1'!G56:G67),0)</f>
        <v>0</v>
      </c>
      <c r="H78" s="10">
        <f>IFERROR(AVERAGE('TAB3.1.1'!H56:H67),0)</f>
        <v>0</v>
      </c>
      <c r="J78" s="132">
        <f t="shared" si="45"/>
        <v>0</v>
      </c>
      <c r="K78" s="132">
        <f t="shared" si="45"/>
        <v>0</v>
      </c>
      <c r="L78" s="132">
        <f t="shared" si="45"/>
        <v>0</v>
      </c>
      <c r="M78" s="132">
        <f t="shared" si="45"/>
        <v>0</v>
      </c>
      <c r="N78" s="132">
        <f t="shared" si="45"/>
        <v>0</v>
      </c>
    </row>
    <row r="79" spans="1:14" x14ac:dyDescent="0.3">
      <c r="A79" s="546"/>
      <c r="B79" s="134" t="s">
        <v>252</v>
      </c>
      <c r="C79" s="136"/>
      <c r="D79" s="10">
        <f>IFERROR(AVERAGE('TAB3.1.1'!D68:D79),0)</f>
        <v>0</v>
      </c>
      <c r="E79" s="10">
        <f>IFERROR(AVERAGE('TAB3.1.1'!E68:E79),0)</f>
        <v>0</v>
      </c>
      <c r="F79" s="10">
        <f>IFERROR(AVERAGE('TAB3.1.1'!F68:F79),0)</f>
        <v>0</v>
      </c>
      <c r="G79" s="10">
        <f>IFERROR(AVERAGE('TAB3.1.1'!G68:G79),0)</f>
        <v>0</v>
      </c>
      <c r="H79" s="10">
        <f>IFERROR(AVERAGE('TAB3.1.1'!H68:H79),0)</f>
        <v>0</v>
      </c>
      <c r="J79" s="132">
        <f t="shared" si="45"/>
        <v>0</v>
      </c>
      <c r="K79" s="132">
        <f t="shared" si="45"/>
        <v>0</v>
      </c>
      <c r="L79" s="132">
        <f t="shared" si="45"/>
        <v>0</v>
      </c>
      <c r="M79" s="132">
        <f t="shared" si="45"/>
        <v>0</v>
      </c>
      <c r="N79" s="132">
        <f t="shared" si="45"/>
        <v>0</v>
      </c>
    </row>
    <row r="80" spans="1:14" x14ac:dyDescent="0.3">
      <c r="A80" s="545" t="s">
        <v>281</v>
      </c>
      <c r="B80" s="134" t="s">
        <v>251</v>
      </c>
      <c r="C80" s="136"/>
      <c r="D80" s="10">
        <f>IFERROR(AVERAGE('TAB3.1.1'!D80:D91),0)</f>
        <v>0</v>
      </c>
      <c r="E80" s="10">
        <f>IFERROR(AVERAGE('TAB3.1.1'!E80:E91),0)</f>
        <v>0</v>
      </c>
      <c r="F80" s="10">
        <f>IFERROR(AVERAGE('TAB3.1.1'!F80:F91),0)</f>
        <v>0</v>
      </c>
      <c r="G80" s="10">
        <f>IFERROR(AVERAGE('TAB3.1.1'!G80:G91),0)</f>
        <v>0</v>
      </c>
      <c r="H80" s="10">
        <f>IFERROR(AVERAGE('TAB3.1.1'!H80:H91),0)</f>
        <v>0</v>
      </c>
      <c r="J80" s="132">
        <f t="shared" si="45"/>
        <v>0</v>
      </c>
      <c r="K80" s="132">
        <f t="shared" si="45"/>
        <v>0</v>
      </c>
      <c r="L80" s="132">
        <f t="shared" si="45"/>
        <v>0</v>
      </c>
      <c r="M80" s="132">
        <f t="shared" si="45"/>
        <v>0</v>
      </c>
      <c r="N80" s="132">
        <f t="shared" si="45"/>
        <v>0</v>
      </c>
    </row>
    <row r="81" spans="1:14" x14ac:dyDescent="0.3">
      <c r="A81" s="546"/>
      <c r="B81" s="134" t="s">
        <v>252</v>
      </c>
      <c r="C81" s="136"/>
      <c r="D81" s="10">
        <f>IFERROR(AVERAGE('TAB3.1.1'!D92:D103),0)</f>
        <v>0</v>
      </c>
      <c r="E81" s="10">
        <f>IFERROR(AVERAGE('TAB3.1.1'!E92:E103),0)</f>
        <v>0</v>
      </c>
      <c r="F81" s="10">
        <f>IFERROR(AVERAGE('TAB3.1.1'!F92:F103),0)</f>
        <v>0</v>
      </c>
      <c r="G81" s="10">
        <f>IFERROR(AVERAGE('TAB3.1.1'!G92:G103),0)</f>
        <v>0</v>
      </c>
      <c r="H81" s="10">
        <f>IFERROR(AVERAGE('TAB3.1.1'!H92:H103),0)</f>
        <v>0</v>
      </c>
      <c r="J81" s="132">
        <f>IF(AND(ROUND(C81,0)=0,D81&gt;C81),"INF",IF(AND(ROUND(C81,0)=0,ROUND(D81,0)=0),0,(D81-C81)/C81))</f>
        <v>0</v>
      </c>
      <c r="K81" s="132">
        <f>IF(AND(ROUND(D81,0)=0,E81&gt;D81),"INF",IF(AND(ROUND(D81,0)=0,ROUND(E81,0)=0),0,(E81-D81)/D81))</f>
        <v>0</v>
      </c>
      <c r="L81" s="132">
        <f t="shared" si="45"/>
        <v>0</v>
      </c>
      <c r="M81" s="132">
        <f t="shared" si="45"/>
        <v>0</v>
      </c>
      <c r="N81" s="132">
        <f t="shared" si="45"/>
        <v>0</v>
      </c>
    </row>
    <row r="82" spans="1:14" ht="25.9" customHeight="1" x14ac:dyDescent="0.3">
      <c r="A82" s="295" t="s">
        <v>282</v>
      </c>
      <c r="B82" s="300" t="s">
        <v>288</v>
      </c>
      <c r="C82" s="302"/>
      <c r="D82" s="302"/>
      <c r="E82" s="302"/>
      <c r="F82" s="302"/>
      <c r="G82" s="302"/>
      <c r="H82" s="302"/>
      <c r="I82" s="301"/>
      <c r="J82" s="132">
        <f>IF(AND(ROUND(C82,0)=0,D82&gt;C82),"INF",IF(AND(ROUND(C82,0)=0,ROUND(D82,0)=0),0,(D82-C82)/C82))</f>
        <v>0</v>
      </c>
      <c r="K82" s="132">
        <f>IF(AND(ROUND(D82,0)=0,E82&gt;D82),"INF",IF(AND(ROUND(D82,0)=0,ROUND(E82,0)=0),0,(E82-D82)/D82))</f>
        <v>0</v>
      </c>
      <c r="L82" s="132">
        <f t="shared" ref="L82" si="46">IF(AND(ROUND(E82,0)=0,F82&gt;E82),"INF",IF(AND(ROUND(E82,0)=0,ROUND(F82,0)=0),0,(F82-E82)/E82))</f>
        <v>0</v>
      </c>
      <c r="M82" s="132">
        <f t="shared" ref="M82" si="47">IF(AND(ROUND(F82,0)=0,G82&gt;F82),"INF",IF(AND(ROUND(F82,0)=0,ROUND(G82,0)=0),0,(G82-F82)/F82))</f>
        <v>0</v>
      </c>
      <c r="N82" s="132">
        <f t="shared" ref="N82" si="48">IF(AND(ROUND(G82,0)=0,H82&gt;G82),"INF",IF(AND(ROUND(G82,0)=0,ROUND(H82,0)=0),0,(H82-G82)/G82))</f>
        <v>0</v>
      </c>
    </row>
    <row r="83" spans="1:14" x14ac:dyDescent="0.3">
      <c r="B83" s="5"/>
    </row>
    <row r="84" spans="1:14" x14ac:dyDescent="0.3">
      <c r="A84" s="61" t="s">
        <v>463</v>
      </c>
      <c r="B84" s="62"/>
      <c r="C84" s="62"/>
      <c r="D84" s="62"/>
      <c r="E84" s="62"/>
      <c r="F84" s="62"/>
      <c r="G84" s="62"/>
      <c r="H84" s="62"/>
      <c r="J84" s="62"/>
      <c r="K84" s="62"/>
      <c r="L84" s="62"/>
      <c r="M84" s="62"/>
      <c r="N84" s="62"/>
    </row>
    <row r="86" spans="1:14" s="22" customFormat="1" ht="37.15" customHeight="1" x14ac:dyDescent="0.3">
      <c r="A86" s="63" t="s">
        <v>46</v>
      </c>
      <c r="B86" s="63" t="s">
        <v>0</v>
      </c>
      <c r="C86" s="295" t="s">
        <v>275</v>
      </c>
      <c r="D86" s="295" t="s">
        <v>276</v>
      </c>
      <c r="E86" s="295" t="s">
        <v>277</v>
      </c>
      <c r="F86" s="295" t="s">
        <v>278</v>
      </c>
      <c r="G86" s="295" t="s">
        <v>279</v>
      </c>
      <c r="H86" s="295" t="s">
        <v>280</v>
      </c>
      <c r="I86" s="4"/>
      <c r="J86" s="305" t="s">
        <v>457</v>
      </c>
      <c r="K86" s="305" t="s">
        <v>458</v>
      </c>
      <c r="L86" s="305" t="s">
        <v>459</v>
      </c>
      <c r="M86" s="305" t="s">
        <v>460</v>
      </c>
      <c r="N86" s="305" t="s">
        <v>461</v>
      </c>
    </row>
    <row r="87" spans="1:14" x14ac:dyDescent="0.3">
      <c r="A87" s="202" t="s">
        <v>40</v>
      </c>
      <c r="B87" s="23" t="s">
        <v>464</v>
      </c>
      <c r="C87" s="136"/>
      <c r="D87" s="136"/>
      <c r="E87" s="136"/>
      <c r="F87" s="136"/>
      <c r="G87" s="136"/>
      <c r="H87" s="136"/>
      <c r="J87" s="132">
        <f t="shared" ref="J87:N89" si="49">IF(AND(ROUND(C87,0)=0,D87&gt;C87),"INF",IF(AND(ROUND(C87,0)=0,ROUND(D87,0)=0),0,(D87-C87)/C87))</f>
        <v>0</v>
      </c>
      <c r="K87" s="132">
        <f t="shared" si="49"/>
        <v>0</v>
      </c>
      <c r="L87" s="132">
        <f t="shared" si="49"/>
        <v>0</v>
      </c>
      <c r="M87" s="132">
        <f t="shared" si="49"/>
        <v>0</v>
      </c>
      <c r="N87" s="132">
        <f t="shared" si="49"/>
        <v>0</v>
      </c>
    </row>
    <row r="88" spans="1:14" x14ac:dyDescent="0.3">
      <c r="A88" s="201" t="s">
        <v>6</v>
      </c>
      <c r="B88" s="23" t="s">
        <v>464</v>
      </c>
      <c r="C88" s="136"/>
      <c r="D88" s="136"/>
      <c r="E88" s="136"/>
      <c r="F88" s="136"/>
      <c r="G88" s="136"/>
      <c r="H88" s="136"/>
      <c r="J88" s="132">
        <f t="shared" si="49"/>
        <v>0</v>
      </c>
      <c r="K88" s="132">
        <f t="shared" si="49"/>
        <v>0</v>
      </c>
      <c r="L88" s="132">
        <f t="shared" si="49"/>
        <v>0</v>
      </c>
      <c r="M88" s="132">
        <f t="shared" si="49"/>
        <v>0</v>
      </c>
      <c r="N88" s="132">
        <f t="shared" si="49"/>
        <v>0</v>
      </c>
    </row>
    <row r="89" spans="1:14" x14ac:dyDescent="0.3">
      <c r="A89" s="201" t="s">
        <v>41</v>
      </c>
      <c r="B89" s="23" t="s">
        <v>464</v>
      </c>
      <c r="C89" s="136"/>
      <c r="D89" s="136"/>
      <c r="E89" s="136"/>
      <c r="F89" s="136"/>
      <c r="G89" s="136"/>
      <c r="H89" s="136"/>
      <c r="J89" s="132">
        <f t="shared" si="49"/>
        <v>0</v>
      </c>
      <c r="K89" s="132">
        <f t="shared" si="49"/>
        <v>0</v>
      </c>
      <c r="L89" s="132">
        <f t="shared" si="49"/>
        <v>0</v>
      </c>
      <c r="M89" s="132">
        <f t="shared" si="49"/>
        <v>0</v>
      </c>
      <c r="N89" s="132">
        <f t="shared" si="49"/>
        <v>0</v>
      </c>
    </row>
  </sheetData>
  <mergeCells count="10">
    <mergeCell ref="A21:A24"/>
    <mergeCell ref="A25:A31"/>
    <mergeCell ref="A17:A20"/>
    <mergeCell ref="A80:A81"/>
    <mergeCell ref="A78:A79"/>
    <mergeCell ref="A32:A40"/>
    <mergeCell ref="A48:A60"/>
    <mergeCell ref="A74:A75"/>
    <mergeCell ref="A76:A77"/>
    <mergeCell ref="A41:A47"/>
  </mergeCells>
  <conditionalFormatting sqref="C18:C19 C22:C23 C87:D89 C8:H11 C33:C36 C26:C27 C38:C39 C29:C30 C74:C82">
    <cfRule type="containsText" dxfId="731" priority="953" operator="containsText" text="ntitulé">
      <formula>NOT(ISERROR(SEARCH("ntitulé",C8)))</formula>
    </cfRule>
    <cfRule type="containsBlanks" dxfId="730" priority="954">
      <formula>LEN(TRIM(C8))=0</formula>
    </cfRule>
  </conditionalFormatting>
  <conditionalFormatting sqref="C18">
    <cfRule type="containsText" dxfId="729" priority="927" operator="containsText" text="ntitulé">
      <formula>NOT(ISERROR(SEARCH("ntitulé",C18)))</formula>
    </cfRule>
    <cfRule type="containsBlanks" dxfId="728" priority="928">
      <formula>LEN(TRIM(C18))=0</formula>
    </cfRule>
  </conditionalFormatting>
  <conditionalFormatting sqref="C19">
    <cfRule type="containsText" dxfId="727" priority="915" operator="containsText" text="ntitulé">
      <formula>NOT(ISERROR(SEARCH("ntitulé",C19)))</formula>
    </cfRule>
    <cfRule type="containsBlanks" dxfId="726" priority="916">
      <formula>LEN(TRIM(C19))=0</formula>
    </cfRule>
  </conditionalFormatting>
  <conditionalFormatting sqref="C22">
    <cfRule type="containsText" dxfId="725" priority="855" operator="containsText" text="ntitulé">
      <formula>NOT(ISERROR(SEARCH("ntitulé",C22)))</formula>
    </cfRule>
    <cfRule type="containsBlanks" dxfId="724" priority="856">
      <formula>LEN(TRIM(C22))=0</formula>
    </cfRule>
  </conditionalFormatting>
  <conditionalFormatting sqref="C23">
    <cfRule type="containsText" dxfId="723" priority="843" operator="containsText" text="ntitulé">
      <formula>NOT(ISERROR(SEARCH("ntitulé",C23)))</formula>
    </cfRule>
    <cfRule type="containsBlanks" dxfId="722" priority="844">
      <formula>LEN(TRIM(C23))=0</formula>
    </cfRule>
  </conditionalFormatting>
  <conditionalFormatting sqref="C26:C27">
    <cfRule type="containsText" dxfId="721" priority="783" operator="containsText" text="ntitulé">
      <formula>NOT(ISERROR(SEARCH("ntitulé",C26)))</formula>
    </cfRule>
    <cfRule type="containsBlanks" dxfId="720" priority="784">
      <formula>LEN(TRIM(C26))=0</formula>
    </cfRule>
  </conditionalFormatting>
  <conditionalFormatting sqref="C29:C30">
    <cfRule type="containsText" dxfId="719" priority="759" operator="containsText" text="ntitulé">
      <formula>NOT(ISERROR(SEARCH("ntitulé",C29)))</formula>
    </cfRule>
    <cfRule type="containsBlanks" dxfId="718" priority="760">
      <formula>LEN(TRIM(C29))=0</formula>
    </cfRule>
  </conditionalFormatting>
  <conditionalFormatting sqref="C33:C36 C38:C39">
    <cfRule type="containsText" dxfId="717" priority="735" operator="containsText" text="ntitulé">
      <formula>NOT(ISERROR(SEARCH("ntitulé",C33)))</formula>
    </cfRule>
    <cfRule type="containsBlanks" dxfId="716" priority="736">
      <formula>LEN(TRIM(C33))=0</formula>
    </cfRule>
  </conditionalFormatting>
  <conditionalFormatting sqref="E87">
    <cfRule type="containsText" dxfId="715" priority="247" operator="containsText" text="ntitulé">
      <formula>NOT(ISERROR(SEARCH("ntitulé",E87)))</formula>
    </cfRule>
    <cfRule type="containsBlanks" dxfId="714" priority="248">
      <formula>LEN(TRIM(E87))=0</formula>
    </cfRule>
  </conditionalFormatting>
  <conditionalFormatting sqref="G87">
    <cfRule type="containsText" dxfId="713" priority="243" operator="containsText" text="ntitulé">
      <formula>NOT(ISERROR(SEARCH("ntitulé",G87)))</formula>
    </cfRule>
    <cfRule type="containsBlanks" dxfId="712" priority="244">
      <formula>LEN(TRIM(G87))=0</formula>
    </cfRule>
  </conditionalFormatting>
  <conditionalFormatting sqref="F87">
    <cfRule type="containsText" dxfId="711" priority="245" operator="containsText" text="ntitulé">
      <formula>NOT(ISERROR(SEARCH("ntitulé",F87)))</formula>
    </cfRule>
    <cfRule type="containsBlanks" dxfId="710" priority="246">
      <formula>LEN(TRIM(F87))=0</formula>
    </cfRule>
  </conditionalFormatting>
  <conditionalFormatting sqref="H87">
    <cfRule type="containsText" dxfId="709" priority="241" operator="containsText" text="ntitulé">
      <formula>NOT(ISERROR(SEARCH("ntitulé",H87)))</formula>
    </cfRule>
    <cfRule type="containsBlanks" dxfId="708" priority="242">
      <formula>LEN(TRIM(H87))=0</formula>
    </cfRule>
  </conditionalFormatting>
  <conditionalFormatting sqref="E88">
    <cfRule type="containsText" dxfId="707" priority="237" operator="containsText" text="ntitulé">
      <formula>NOT(ISERROR(SEARCH("ntitulé",E88)))</formula>
    </cfRule>
    <cfRule type="containsBlanks" dxfId="706" priority="238">
      <formula>LEN(TRIM(E88))=0</formula>
    </cfRule>
  </conditionalFormatting>
  <conditionalFormatting sqref="G88">
    <cfRule type="containsText" dxfId="705" priority="233" operator="containsText" text="ntitulé">
      <formula>NOT(ISERROR(SEARCH("ntitulé",G88)))</formula>
    </cfRule>
    <cfRule type="containsBlanks" dxfId="704" priority="234">
      <formula>LEN(TRIM(G88))=0</formula>
    </cfRule>
  </conditionalFormatting>
  <conditionalFormatting sqref="F88">
    <cfRule type="containsText" dxfId="703" priority="235" operator="containsText" text="ntitulé">
      <formula>NOT(ISERROR(SEARCH("ntitulé",F88)))</formula>
    </cfRule>
    <cfRule type="containsBlanks" dxfId="702" priority="236">
      <formula>LEN(TRIM(F88))=0</formula>
    </cfRule>
  </conditionalFormatting>
  <conditionalFormatting sqref="H88">
    <cfRule type="containsText" dxfId="701" priority="231" operator="containsText" text="ntitulé">
      <formula>NOT(ISERROR(SEARCH("ntitulé",H88)))</formula>
    </cfRule>
    <cfRule type="containsBlanks" dxfId="700" priority="232">
      <formula>LEN(TRIM(H88))=0</formula>
    </cfRule>
  </conditionalFormatting>
  <conditionalFormatting sqref="E89">
    <cfRule type="containsText" dxfId="699" priority="227" operator="containsText" text="ntitulé">
      <formula>NOT(ISERROR(SEARCH("ntitulé",E89)))</formula>
    </cfRule>
    <cfRule type="containsBlanks" dxfId="698" priority="228">
      <formula>LEN(TRIM(E89))=0</formula>
    </cfRule>
  </conditionalFormatting>
  <conditionalFormatting sqref="G89">
    <cfRule type="containsText" dxfId="697" priority="223" operator="containsText" text="ntitulé">
      <formula>NOT(ISERROR(SEARCH("ntitulé",G89)))</formula>
    </cfRule>
    <cfRule type="containsBlanks" dxfId="696" priority="224">
      <formula>LEN(TRIM(G89))=0</formula>
    </cfRule>
  </conditionalFormatting>
  <conditionalFormatting sqref="F89">
    <cfRule type="containsText" dxfId="695" priority="225" operator="containsText" text="ntitulé">
      <formula>NOT(ISERROR(SEARCH("ntitulé",F89)))</formula>
    </cfRule>
    <cfRule type="containsBlanks" dxfId="694" priority="226">
      <formula>LEN(TRIM(F89))=0</formula>
    </cfRule>
  </conditionalFormatting>
  <conditionalFormatting sqref="H89">
    <cfRule type="containsText" dxfId="693" priority="221" operator="containsText" text="ntitulé">
      <formula>NOT(ISERROR(SEARCH("ntitulé",H89)))</formula>
    </cfRule>
    <cfRule type="containsBlanks" dxfId="692" priority="222">
      <formula>LEN(TRIM(H89))=0</formula>
    </cfRule>
  </conditionalFormatting>
  <conditionalFormatting sqref="D29:D30">
    <cfRule type="containsText" dxfId="691" priority="147" operator="containsText" text="ntitulé">
      <formula>NOT(ISERROR(SEARCH("ntitulé",D29)))</formula>
    </cfRule>
    <cfRule type="containsBlanks" dxfId="690" priority="148">
      <formula>LEN(TRIM(D29))=0</formula>
    </cfRule>
  </conditionalFormatting>
  <conditionalFormatting sqref="E22">
    <cfRule type="containsText" dxfId="689" priority="135" operator="containsText" text="ntitulé">
      <formula>NOT(ISERROR(SEARCH("ntitulé",E22)))</formula>
    </cfRule>
    <cfRule type="containsBlanks" dxfId="688" priority="136">
      <formula>LEN(TRIM(E22))=0</formula>
    </cfRule>
  </conditionalFormatting>
  <conditionalFormatting sqref="D23">
    <cfRule type="containsText" dxfId="687" priority="151" operator="containsText" text="ntitulé">
      <formula>NOT(ISERROR(SEARCH("ntitulé",D23)))</formula>
    </cfRule>
    <cfRule type="containsBlanks" dxfId="686" priority="152">
      <formula>LEN(TRIM(D23))=0</formula>
    </cfRule>
  </conditionalFormatting>
  <conditionalFormatting sqref="D18:D19 D22:D23 D33:D36 D26:D27 D38:D39 D29:D30">
    <cfRule type="containsText" dxfId="685" priority="159" operator="containsText" text="ntitulé">
      <formula>NOT(ISERROR(SEARCH("ntitulé",D18)))</formula>
    </cfRule>
    <cfRule type="containsBlanks" dxfId="684" priority="160">
      <formula>LEN(TRIM(D18))=0</formula>
    </cfRule>
  </conditionalFormatting>
  <conditionalFormatting sqref="D18">
    <cfRule type="containsText" dxfId="683" priority="157" operator="containsText" text="ntitulé">
      <formula>NOT(ISERROR(SEARCH("ntitulé",D18)))</formula>
    </cfRule>
    <cfRule type="containsBlanks" dxfId="682" priority="158">
      <formula>LEN(TRIM(D18))=0</formula>
    </cfRule>
  </conditionalFormatting>
  <conditionalFormatting sqref="D19">
    <cfRule type="containsText" dxfId="681" priority="155" operator="containsText" text="ntitulé">
      <formula>NOT(ISERROR(SEARCH("ntitulé",D19)))</formula>
    </cfRule>
    <cfRule type="containsBlanks" dxfId="680" priority="156">
      <formula>LEN(TRIM(D19))=0</formula>
    </cfRule>
  </conditionalFormatting>
  <conditionalFormatting sqref="D22">
    <cfRule type="containsText" dxfId="679" priority="153" operator="containsText" text="ntitulé">
      <formula>NOT(ISERROR(SEARCH("ntitulé",D22)))</formula>
    </cfRule>
    <cfRule type="containsBlanks" dxfId="678" priority="154">
      <formula>LEN(TRIM(D22))=0</formula>
    </cfRule>
  </conditionalFormatting>
  <conditionalFormatting sqref="D26:D27">
    <cfRule type="containsText" dxfId="677" priority="149" operator="containsText" text="ntitulé">
      <formula>NOT(ISERROR(SEARCH("ntitulé",D26)))</formula>
    </cfRule>
    <cfRule type="containsBlanks" dxfId="676" priority="150">
      <formula>LEN(TRIM(D26))=0</formula>
    </cfRule>
  </conditionalFormatting>
  <conditionalFormatting sqref="D33:D36 D38:D39">
    <cfRule type="containsText" dxfId="675" priority="145" operator="containsText" text="ntitulé">
      <formula>NOT(ISERROR(SEARCH("ntitulé",D33)))</formula>
    </cfRule>
    <cfRule type="containsBlanks" dxfId="674" priority="146">
      <formula>LEN(TRIM(D33))=0</formula>
    </cfRule>
  </conditionalFormatting>
  <conditionalFormatting sqref="E18:E19 E22:E23 E33:E36 E26:E27 E38:E39 E29:E30">
    <cfRule type="containsText" dxfId="673" priority="141" operator="containsText" text="ntitulé">
      <formula>NOT(ISERROR(SEARCH("ntitulé",E18)))</formula>
    </cfRule>
    <cfRule type="containsBlanks" dxfId="672" priority="142">
      <formula>LEN(TRIM(E18))=0</formula>
    </cfRule>
  </conditionalFormatting>
  <conditionalFormatting sqref="E18">
    <cfRule type="containsText" dxfId="671" priority="139" operator="containsText" text="ntitulé">
      <formula>NOT(ISERROR(SEARCH("ntitulé",E18)))</formula>
    </cfRule>
    <cfRule type="containsBlanks" dxfId="670" priority="140">
      <formula>LEN(TRIM(E18))=0</formula>
    </cfRule>
  </conditionalFormatting>
  <conditionalFormatting sqref="E19">
    <cfRule type="containsText" dxfId="669" priority="137" operator="containsText" text="ntitulé">
      <formula>NOT(ISERROR(SEARCH("ntitulé",E19)))</formula>
    </cfRule>
    <cfRule type="containsBlanks" dxfId="668" priority="138">
      <formula>LEN(TRIM(E19))=0</formula>
    </cfRule>
  </conditionalFormatting>
  <conditionalFormatting sqref="E23">
    <cfRule type="containsText" dxfId="667" priority="133" operator="containsText" text="ntitulé">
      <formula>NOT(ISERROR(SEARCH("ntitulé",E23)))</formula>
    </cfRule>
    <cfRule type="containsBlanks" dxfId="666" priority="134">
      <formula>LEN(TRIM(E23))=0</formula>
    </cfRule>
  </conditionalFormatting>
  <conditionalFormatting sqref="E26:E27">
    <cfRule type="containsText" dxfId="665" priority="131" operator="containsText" text="ntitulé">
      <formula>NOT(ISERROR(SEARCH("ntitulé",E26)))</formula>
    </cfRule>
    <cfRule type="containsBlanks" dxfId="664" priority="132">
      <formula>LEN(TRIM(E26))=0</formula>
    </cfRule>
  </conditionalFormatting>
  <conditionalFormatting sqref="E29:E30">
    <cfRule type="containsText" dxfId="663" priority="129" operator="containsText" text="ntitulé">
      <formula>NOT(ISERROR(SEARCH("ntitulé",E29)))</formula>
    </cfRule>
    <cfRule type="containsBlanks" dxfId="662" priority="130">
      <formula>LEN(TRIM(E29))=0</formula>
    </cfRule>
  </conditionalFormatting>
  <conditionalFormatting sqref="E33:E36 E38:E39">
    <cfRule type="containsText" dxfId="661" priority="127" operator="containsText" text="ntitulé">
      <formula>NOT(ISERROR(SEARCH("ntitulé",E33)))</formula>
    </cfRule>
    <cfRule type="containsBlanks" dxfId="660" priority="128">
      <formula>LEN(TRIM(E33))=0</formula>
    </cfRule>
  </conditionalFormatting>
  <conditionalFormatting sqref="F18:F19 F22:F23 F33:F36 F26:F27 F38:F39 F29:F30">
    <cfRule type="containsText" dxfId="659" priority="123" operator="containsText" text="ntitulé">
      <formula>NOT(ISERROR(SEARCH("ntitulé",F18)))</formula>
    </cfRule>
    <cfRule type="containsBlanks" dxfId="658" priority="124">
      <formula>LEN(TRIM(F18))=0</formula>
    </cfRule>
  </conditionalFormatting>
  <conditionalFormatting sqref="F18">
    <cfRule type="containsText" dxfId="657" priority="121" operator="containsText" text="ntitulé">
      <formula>NOT(ISERROR(SEARCH("ntitulé",F18)))</formula>
    </cfRule>
    <cfRule type="containsBlanks" dxfId="656" priority="122">
      <formula>LEN(TRIM(F18))=0</formula>
    </cfRule>
  </conditionalFormatting>
  <conditionalFormatting sqref="F19">
    <cfRule type="containsText" dxfId="655" priority="119" operator="containsText" text="ntitulé">
      <formula>NOT(ISERROR(SEARCH("ntitulé",F19)))</formula>
    </cfRule>
    <cfRule type="containsBlanks" dxfId="654" priority="120">
      <formula>LEN(TRIM(F19))=0</formula>
    </cfRule>
  </conditionalFormatting>
  <conditionalFormatting sqref="F22">
    <cfRule type="containsText" dxfId="653" priority="117" operator="containsText" text="ntitulé">
      <formula>NOT(ISERROR(SEARCH("ntitulé",F22)))</formula>
    </cfRule>
    <cfRule type="containsBlanks" dxfId="652" priority="118">
      <formula>LEN(TRIM(F22))=0</formula>
    </cfRule>
  </conditionalFormatting>
  <conditionalFormatting sqref="F23">
    <cfRule type="containsText" dxfId="651" priority="115" operator="containsText" text="ntitulé">
      <formula>NOT(ISERROR(SEARCH("ntitulé",F23)))</formula>
    </cfRule>
    <cfRule type="containsBlanks" dxfId="650" priority="116">
      <formula>LEN(TRIM(F23))=0</formula>
    </cfRule>
  </conditionalFormatting>
  <conditionalFormatting sqref="F26:F27">
    <cfRule type="containsText" dxfId="649" priority="113" operator="containsText" text="ntitulé">
      <formula>NOT(ISERROR(SEARCH("ntitulé",F26)))</formula>
    </cfRule>
    <cfRule type="containsBlanks" dxfId="648" priority="114">
      <formula>LEN(TRIM(F26))=0</formula>
    </cfRule>
  </conditionalFormatting>
  <conditionalFormatting sqref="F29:F30">
    <cfRule type="containsText" dxfId="647" priority="111" operator="containsText" text="ntitulé">
      <formula>NOT(ISERROR(SEARCH("ntitulé",F29)))</formula>
    </cfRule>
    <cfRule type="containsBlanks" dxfId="646" priority="112">
      <formula>LEN(TRIM(F29))=0</formula>
    </cfRule>
  </conditionalFormatting>
  <conditionalFormatting sqref="F33:F36 F38:F39">
    <cfRule type="containsText" dxfId="645" priority="109" operator="containsText" text="ntitulé">
      <formula>NOT(ISERROR(SEARCH("ntitulé",F33)))</formula>
    </cfRule>
    <cfRule type="containsBlanks" dxfId="644" priority="110">
      <formula>LEN(TRIM(F33))=0</formula>
    </cfRule>
  </conditionalFormatting>
  <conditionalFormatting sqref="G18:G19 G22:G23 G33:G36 G26:G27 G38:G39 G29:G30">
    <cfRule type="containsText" dxfId="643" priority="105" operator="containsText" text="ntitulé">
      <formula>NOT(ISERROR(SEARCH("ntitulé",G18)))</formula>
    </cfRule>
    <cfRule type="containsBlanks" dxfId="642" priority="106">
      <formula>LEN(TRIM(G18))=0</formula>
    </cfRule>
  </conditionalFormatting>
  <conditionalFormatting sqref="G18">
    <cfRule type="containsText" dxfId="641" priority="103" operator="containsText" text="ntitulé">
      <formula>NOT(ISERROR(SEARCH("ntitulé",G18)))</formula>
    </cfRule>
    <cfRule type="containsBlanks" dxfId="640" priority="104">
      <formula>LEN(TRIM(G18))=0</formula>
    </cfRule>
  </conditionalFormatting>
  <conditionalFormatting sqref="G19">
    <cfRule type="containsText" dxfId="639" priority="101" operator="containsText" text="ntitulé">
      <formula>NOT(ISERROR(SEARCH("ntitulé",G19)))</formula>
    </cfRule>
    <cfRule type="containsBlanks" dxfId="638" priority="102">
      <formula>LEN(TRIM(G19))=0</formula>
    </cfRule>
  </conditionalFormatting>
  <conditionalFormatting sqref="G22">
    <cfRule type="containsText" dxfId="637" priority="99" operator="containsText" text="ntitulé">
      <formula>NOT(ISERROR(SEARCH("ntitulé",G22)))</formula>
    </cfRule>
    <cfRule type="containsBlanks" dxfId="636" priority="100">
      <formula>LEN(TRIM(G22))=0</formula>
    </cfRule>
  </conditionalFormatting>
  <conditionalFormatting sqref="G23">
    <cfRule type="containsText" dxfId="635" priority="97" operator="containsText" text="ntitulé">
      <formula>NOT(ISERROR(SEARCH("ntitulé",G23)))</formula>
    </cfRule>
    <cfRule type="containsBlanks" dxfId="634" priority="98">
      <formula>LEN(TRIM(G23))=0</formula>
    </cfRule>
  </conditionalFormatting>
  <conditionalFormatting sqref="G26:G27">
    <cfRule type="containsText" dxfId="633" priority="95" operator="containsText" text="ntitulé">
      <formula>NOT(ISERROR(SEARCH("ntitulé",G26)))</formula>
    </cfRule>
    <cfRule type="containsBlanks" dxfId="632" priority="96">
      <formula>LEN(TRIM(G26))=0</formula>
    </cfRule>
  </conditionalFormatting>
  <conditionalFormatting sqref="G29:G30">
    <cfRule type="containsText" dxfId="631" priority="93" operator="containsText" text="ntitulé">
      <formula>NOT(ISERROR(SEARCH("ntitulé",G29)))</formula>
    </cfRule>
    <cfRule type="containsBlanks" dxfId="630" priority="94">
      <formula>LEN(TRIM(G29))=0</formula>
    </cfRule>
  </conditionalFormatting>
  <conditionalFormatting sqref="G33:G36 G38:G39">
    <cfRule type="containsText" dxfId="629" priority="91" operator="containsText" text="ntitulé">
      <formula>NOT(ISERROR(SEARCH("ntitulé",G33)))</formula>
    </cfRule>
    <cfRule type="containsBlanks" dxfId="628" priority="92">
      <formula>LEN(TRIM(G33))=0</formula>
    </cfRule>
  </conditionalFormatting>
  <conditionalFormatting sqref="H18:H19 H22:H23 H33:H39 H26:H30">
    <cfRule type="containsText" dxfId="627" priority="87" operator="containsText" text="ntitulé">
      <formula>NOT(ISERROR(SEARCH("ntitulé",H18)))</formula>
    </cfRule>
    <cfRule type="containsBlanks" dxfId="626" priority="88">
      <formula>LEN(TRIM(H18))=0</formula>
    </cfRule>
  </conditionalFormatting>
  <conditionalFormatting sqref="H18">
    <cfRule type="containsText" dxfId="625" priority="85" operator="containsText" text="ntitulé">
      <formula>NOT(ISERROR(SEARCH("ntitulé",H18)))</formula>
    </cfRule>
    <cfRule type="containsBlanks" dxfId="624" priority="86">
      <formula>LEN(TRIM(H18))=0</formula>
    </cfRule>
  </conditionalFormatting>
  <conditionalFormatting sqref="H19">
    <cfRule type="containsText" dxfId="623" priority="83" operator="containsText" text="ntitulé">
      <formula>NOT(ISERROR(SEARCH("ntitulé",H19)))</formula>
    </cfRule>
    <cfRule type="containsBlanks" dxfId="622" priority="84">
      <formula>LEN(TRIM(H19))=0</formula>
    </cfRule>
  </conditionalFormatting>
  <conditionalFormatting sqref="H22">
    <cfRule type="containsText" dxfId="621" priority="81" operator="containsText" text="ntitulé">
      <formula>NOT(ISERROR(SEARCH("ntitulé",H22)))</formula>
    </cfRule>
    <cfRule type="containsBlanks" dxfId="620" priority="82">
      <formula>LEN(TRIM(H22))=0</formula>
    </cfRule>
  </conditionalFormatting>
  <conditionalFormatting sqref="H23">
    <cfRule type="containsText" dxfId="619" priority="79" operator="containsText" text="ntitulé">
      <formula>NOT(ISERROR(SEARCH("ntitulé",H23)))</formula>
    </cfRule>
    <cfRule type="containsBlanks" dxfId="618" priority="80">
      <formula>LEN(TRIM(H23))=0</formula>
    </cfRule>
  </conditionalFormatting>
  <conditionalFormatting sqref="H26:H27">
    <cfRule type="containsText" dxfId="617" priority="77" operator="containsText" text="ntitulé">
      <formula>NOT(ISERROR(SEARCH("ntitulé",H26)))</formula>
    </cfRule>
    <cfRule type="containsBlanks" dxfId="616" priority="78">
      <formula>LEN(TRIM(H26))=0</formula>
    </cfRule>
  </conditionalFormatting>
  <conditionalFormatting sqref="H28:H30">
    <cfRule type="containsText" dxfId="615" priority="75" operator="containsText" text="ntitulé">
      <formula>NOT(ISERROR(SEARCH("ntitulé",H28)))</formula>
    </cfRule>
    <cfRule type="containsBlanks" dxfId="614" priority="76">
      <formula>LEN(TRIM(H28))=0</formula>
    </cfRule>
  </conditionalFormatting>
  <conditionalFormatting sqref="H33:H36 H38:H39">
    <cfRule type="containsText" dxfId="613" priority="73" operator="containsText" text="ntitulé">
      <formula>NOT(ISERROR(SEARCH("ntitulé",H33)))</formula>
    </cfRule>
    <cfRule type="containsBlanks" dxfId="612" priority="74">
      <formula>LEN(TRIM(H33))=0</formula>
    </cfRule>
  </conditionalFormatting>
  <conditionalFormatting sqref="H37">
    <cfRule type="containsText" dxfId="611" priority="71" operator="containsText" text="ntitulé">
      <formula>NOT(ISERROR(SEARCH("ntitulé",H37)))</formula>
    </cfRule>
    <cfRule type="containsBlanks" dxfId="610" priority="72">
      <formula>LEN(TRIM(H37))=0</formula>
    </cfRule>
  </conditionalFormatting>
  <conditionalFormatting sqref="C65:D67">
    <cfRule type="containsText" dxfId="609" priority="69" operator="containsText" text="ntitulé">
      <formula>NOT(ISERROR(SEARCH("ntitulé",C65)))</formula>
    </cfRule>
    <cfRule type="containsBlanks" dxfId="608" priority="70">
      <formula>LEN(TRIM(C65))=0</formula>
    </cfRule>
  </conditionalFormatting>
  <conditionalFormatting sqref="E65:E67">
    <cfRule type="containsText" dxfId="607" priority="67" operator="containsText" text="ntitulé">
      <formula>NOT(ISERROR(SEARCH("ntitulé",E65)))</formula>
    </cfRule>
    <cfRule type="containsBlanks" dxfId="606" priority="68">
      <formula>LEN(TRIM(E65))=0</formula>
    </cfRule>
  </conditionalFormatting>
  <conditionalFormatting sqref="F65:F67">
    <cfRule type="containsText" dxfId="605" priority="65" operator="containsText" text="ntitulé">
      <formula>NOT(ISERROR(SEARCH("ntitulé",F65)))</formula>
    </cfRule>
    <cfRule type="containsBlanks" dxfId="604" priority="66">
      <formula>LEN(TRIM(F65))=0</formula>
    </cfRule>
  </conditionalFormatting>
  <conditionalFormatting sqref="G65:H67">
    <cfRule type="containsText" dxfId="603" priority="63" operator="containsText" text="ntitulé">
      <formula>NOT(ISERROR(SEARCH("ntitulé",G65)))</formula>
    </cfRule>
    <cfRule type="containsBlanks" dxfId="602" priority="64">
      <formula>LEN(TRIM(G65))=0</formula>
    </cfRule>
  </conditionalFormatting>
  <conditionalFormatting sqref="C68:D68">
    <cfRule type="containsText" dxfId="601" priority="61" operator="containsText" text="ntitulé">
      <formula>NOT(ISERROR(SEARCH("ntitulé",C68)))</formula>
    </cfRule>
    <cfRule type="containsBlanks" dxfId="600" priority="62">
      <formula>LEN(TRIM(C68))=0</formula>
    </cfRule>
  </conditionalFormatting>
  <conditionalFormatting sqref="E68">
    <cfRule type="containsText" dxfId="599" priority="59" operator="containsText" text="ntitulé">
      <formula>NOT(ISERROR(SEARCH("ntitulé",E68)))</formula>
    </cfRule>
    <cfRule type="containsBlanks" dxfId="598" priority="60">
      <formula>LEN(TRIM(E68))=0</formula>
    </cfRule>
  </conditionalFormatting>
  <conditionalFormatting sqref="F68">
    <cfRule type="containsText" dxfId="597" priority="57" operator="containsText" text="ntitulé">
      <formula>NOT(ISERROR(SEARCH("ntitulé",F68)))</formula>
    </cfRule>
    <cfRule type="containsBlanks" dxfId="596" priority="58">
      <formula>LEN(TRIM(F68))=0</formula>
    </cfRule>
  </conditionalFormatting>
  <conditionalFormatting sqref="G68:H68">
    <cfRule type="containsText" dxfId="595" priority="55" operator="containsText" text="ntitulé">
      <formula>NOT(ISERROR(SEARCH("ntitulé",G68)))</formula>
    </cfRule>
    <cfRule type="containsBlanks" dxfId="594" priority="56">
      <formula>LEN(TRIM(G68))=0</formula>
    </cfRule>
  </conditionalFormatting>
  <conditionalFormatting sqref="C42:C45">
    <cfRule type="containsText" dxfId="593" priority="51" operator="containsText" text="ntitulé">
      <formula>NOT(ISERROR(SEARCH("ntitulé",C42)))</formula>
    </cfRule>
    <cfRule type="containsBlanks" dxfId="592" priority="52">
      <formula>LEN(TRIM(C42))=0</formula>
    </cfRule>
  </conditionalFormatting>
  <conditionalFormatting sqref="C42:C45">
    <cfRule type="containsText" dxfId="591" priority="49" operator="containsText" text="ntitulé">
      <formula>NOT(ISERROR(SEARCH("ntitulé",C42)))</formula>
    </cfRule>
    <cfRule type="containsBlanks" dxfId="590" priority="50">
      <formula>LEN(TRIM(C42))=0</formula>
    </cfRule>
  </conditionalFormatting>
  <conditionalFormatting sqref="D42:D45">
    <cfRule type="containsText" dxfId="589" priority="47" operator="containsText" text="ntitulé">
      <formula>NOT(ISERROR(SEARCH("ntitulé",D42)))</formula>
    </cfRule>
    <cfRule type="containsBlanks" dxfId="588" priority="48">
      <formula>LEN(TRIM(D42))=0</formula>
    </cfRule>
  </conditionalFormatting>
  <conditionalFormatting sqref="D42:D45">
    <cfRule type="containsText" dxfId="587" priority="45" operator="containsText" text="ntitulé">
      <formula>NOT(ISERROR(SEARCH("ntitulé",D42)))</formula>
    </cfRule>
    <cfRule type="containsBlanks" dxfId="586" priority="46">
      <formula>LEN(TRIM(D42))=0</formula>
    </cfRule>
  </conditionalFormatting>
  <conditionalFormatting sqref="E42:E45">
    <cfRule type="containsText" dxfId="585" priority="43" operator="containsText" text="ntitulé">
      <formula>NOT(ISERROR(SEARCH("ntitulé",E42)))</formula>
    </cfRule>
    <cfRule type="containsBlanks" dxfId="584" priority="44">
      <formula>LEN(TRIM(E42))=0</formula>
    </cfRule>
  </conditionalFormatting>
  <conditionalFormatting sqref="E42:E45">
    <cfRule type="containsText" dxfId="583" priority="41" operator="containsText" text="ntitulé">
      <formula>NOT(ISERROR(SEARCH("ntitulé",E42)))</formula>
    </cfRule>
    <cfRule type="containsBlanks" dxfId="582" priority="42">
      <formula>LEN(TRIM(E42))=0</formula>
    </cfRule>
  </conditionalFormatting>
  <conditionalFormatting sqref="F42:F45">
    <cfRule type="containsText" dxfId="581" priority="39" operator="containsText" text="ntitulé">
      <formula>NOT(ISERROR(SEARCH("ntitulé",F42)))</formula>
    </cfRule>
    <cfRule type="containsBlanks" dxfId="580" priority="40">
      <formula>LEN(TRIM(F42))=0</formula>
    </cfRule>
  </conditionalFormatting>
  <conditionalFormatting sqref="F42:F45">
    <cfRule type="containsText" dxfId="579" priority="37" operator="containsText" text="ntitulé">
      <formula>NOT(ISERROR(SEARCH("ntitulé",F42)))</formula>
    </cfRule>
    <cfRule type="containsBlanks" dxfId="578" priority="38">
      <formula>LEN(TRIM(F42))=0</formula>
    </cfRule>
  </conditionalFormatting>
  <conditionalFormatting sqref="G42:G45">
    <cfRule type="containsText" dxfId="577" priority="35" operator="containsText" text="ntitulé">
      <formula>NOT(ISERROR(SEARCH("ntitulé",G42)))</formula>
    </cfRule>
    <cfRule type="containsBlanks" dxfId="576" priority="36">
      <formula>LEN(TRIM(G42))=0</formula>
    </cfRule>
  </conditionalFormatting>
  <conditionalFormatting sqref="G42:G45">
    <cfRule type="containsText" dxfId="575" priority="33" operator="containsText" text="ntitulé">
      <formula>NOT(ISERROR(SEARCH("ntitulé",G42)))</formula>
    </cfRule>
    <cfRule type="containsBlanks" dxfId="574" priority="34">
      <formula>LEN(TRIM(G42))=0</formula>
    </cfRule>
  </conditionalFormatting>
  <conditionalFormatting sqref="H42:H45">
    <cfRule type="containsText" dxfId="573" priority="31" operator="containsText" text="ntitulé">
      <formula>NOT(ISERROR(SEARCH("ntitulé",H42)))</formula>
    </cfRule>
    <cfRule type="containsBlanks" dxfId="572" priority="32">
      <formula>LEN(TRIM(H42))=0</formula>
    </cfRule>
  </conditionalFormatting>
  <conditionalFormatting sqref="H42:H45">
    <cfRule type="containsText" dxfId="571" priority="29" operator="containsText" text="ntitulé">
      <formula>NOT(ISERROR(SEARCH("ntitulé",H42)))</formula>
    </cfRule>
    <cfRule type="containsBlanks" dxfId="570" priority="30">
      <formula>LEN(TRIM(H42))=0</formula>
    </cfRule>
  </conditionalFormatting>
  <conditionalFormatting sqref="C46">
    <cfRule type="containsText" dxfId="569" priority="25" operator="containsText" text="ntitulé">
      <formula>NOT(ISERROR(SEARCH("ntitulé",C46)))</formula>
    </cfRule>
    <cfRule type="containsBlanks" dxfId="568" priority="26">
      <formula>LEN(TRIM(C46))=0</formula>
    </cfRule>
  </conditionalFormatting>
  <conditionalFormatting sqref="C46">
    <cfRule type="containsText" dxfId="567" priority="23" operator="containsText" text="ntitulé">
      <formula>NOT(ISERROR(SEARCH("ntitulé",C46)))</formula>
    </cfRule>
    <cfRule type="containsBlanks" dxfId="566" priority="24">
      <formula>LEN(TRIM(C46))=0</formula>
    </cfRule>
  </conditionalFormatting>
  <conditionalFormatting sqref="D46">
    <cfRule type="containsText" dxfId="565" priority="21" operator="containsText" text="ntitulé">
      <formula>NOT(ISERROR(SEARCH("ntitulé",D46)))</formula>
    </cfRule>
    <cfRule type="containsBlanks" dxfId="564" priority="22">
      <formula>LEN(TRIM(D46))=0</formula>
    </cfRule>
  </conditionalFormatting>
  <conditionalFormatting sqref="D46">
    <cfRule type="containsText" dxfId="563" priority="19" operator="containsText" text="ntitulé">
      <formula>NOT(ISERROR(SEARCH("ntitulé",D46)))</formula>
    </cfRule>
    <cfRule type="containsBlanks" dxfId="562" priority="20">
      <formula>LEN(TRIM(D46))=0</formula>
    </cfRule>
  </conditionalFormatting>
  <conditionalFormatting sqref="E46">
    <cfRule type="containsText" dxfId="561" priority="17" operator="containsText" text="ntitulé">
      <formula>NOT(ISERROR(SEARCH("ntitulé",E46)))</formula>
    </cfRule>
    <cfRule type="containsBlanks" dxfId="560" priority="18">
      <formula>LEN(TRIM(E46))=0</formula>
    </cfRule>
  </conditionalFormatting>
  <conditionalFormatting sqref="E46">
    <cfRule type="containsText" dxfId="559" priority="15" operator="containsText" text="ntitulé">
      <formula>NOT(ISERROR(SEARCH("ntitulé",E46)))</formula>
    </cfRule>
    <cfRule type="containsBlanks" dxfId="558" priority="16">
      <formula>LEN(TRIM(E46))=0</formula>
    </cfRule>
  </conditionalFormatting>
  <conditionalFormatting sqref="F46">
    <cfRule type="containsText" dxfId="557" priority="13" operator="containsText" text="ntitulé">
      <formula>NOT(ISERROR(SEARCH("ntitulé",F46)))</formula>
    </cfRule>
    <cfRule type="containsBlanks" dxfId="556" priority="14">
      <formula>LEN(TRIM(F46))=0</formula>
    </cfRule>
  </conditionalFormatting>
  <conditionalFormatting sqref="F46">
    <cfRule type="containsText" dxfId="555" priority="11" operator="containsText" text="ntitulé">
      <formula>NOT(ISERROR(SEARCH("ntitulé",F46)))</formula>
    </cfRule>
    <cfRule type="containsBlanks" dxfId="554" priority="12">
      <formula>LEN(TRIM(F46))=0</formula>
    </cfRule>
  </conditionalFormatting>
  <conditionalFormatting sqref="G46">
    <cfRule type="containsText" dxfId="553" priority="9" operator="containsText" text="ntitulé">
      <formula>NOT(ISERROR(SEARCH("ntitulé",G46)))</formula>
    </cfRule>
    <cfRule type="containsBlanks" dxfId="552" priority="10">
      <formula>LEN(TRIM(G46))=0</formula>
    </cfRule>
  </conditionalFormatting>
  <conditionalFormatting sqref="G46">
    <cfRule type="containsText" dxfId="551" priority="7" operator="containsText" text="ntitulé">
      <formula>NOT(ISERROR(SEARCH("ntitulé",G46)))</formula>
    </cfRule>
    <cfRule type="containsBlanks" dxfId="550" priority="8">
      <formula>LEN(TRIM(G46))=0</formula>
    </cfRule>
  </conditionalFormatting>
  <conditionalFormatting sqref="H46">
    <cfRule type="containsText" dxfId="549" priority="5" operator="containsText" text="ntitulé">
      <formula>NOT(ISERROR(SEARCH("ntitulé",H46)))</formula>
    </cfRule>
    <cfRule type="containsBlanks" dxfId="548" priority="6">
      <formula>LEN(TRIM(H46))=0</formula>
    </cfRule>
  </conditionalFormatting>
  <conditionalFormatting sqref="H46">
    <cfRule type="containsText" dxfId="547" priority="3" operator="containsText" text="ntitulé">
      <formula>NOT(ISERROR(SEARCH("ntitulé",H46)))</formula>
    </cfRule>
    <cfRule type="containsBlanks" dxfId="546" priority="4">
      <formula>LEN(TRIM(H46))=0</formula>
    </cfRule>
  </conditionalFormatting>
  <conditionalFormatting sqref="D82:H82">
    <cfRule type="containsText" dxfId="545" priority="1" operator="containsText" text="ntitulé">
      <formula>NOT(ISERROR(SEARCH("ntitulé",D82)))</formula>
    </cfRule>
    <cfRule type="containsBlanks" dxfId="544" priority="2">
      <formula>LEN(TRIM(D82))=0</formula>
    </cfRule>
  </conditionalFormatting>
  <pageMargins left="0.7" right="0.7" top="0.75" bottom="0.75" header="0.3" footer="0.3"/>
  <pageSetup paperSize="9" scale="62" orientation="landscape" verticalDpi="300" r:id="rId1"/>
  <rowBreaks count="1" manualBreakCount="1">
    <brk id="61"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0DEEE-0680-41D9-865A-3447C70D9C68}">
  <sheetPr>
    <tabColor theme="0" tint="-4.9989318521683403E-2"/>
  </sheetPr>
  <dimension ref="A3:M104"/>
  <sheetViews>
    <sheetView zoomScaleNormal="100" workbookViewId="0">
      <selection activeCell="A3" sqref="A3"/>
    </sheetView>
  </sheetViews>
  <sheetFormatPr baseColWidth="10" defaultColWidth="8.85546875" defaultRowHeight="13.5" x14ac:dyDescent="0.3"/>
  <cols>
    <col min="1" max="1" width="13.28515625" style="4" customWidth="1"/>
    <col min="2" max="2" width="38.28515625" style="23" customWidth="1"/>
    <col min="3" max="3" width="11.5703125" style="4" customWidth="1"/>
    <col min="4" max="8" width="19.7109375" style="4" customWidth="1"/>
    <col min="9" max="9" width="0.7109375" style="4" customWidth="1"/>
    <col min="10" max="16384" width="8.85546875" style="4"/>
  </cols>
  <sheetData>
    <row r="3" spans="1:13" ht="29.45" customHeight="1" x14ac:dyDescent="0.3">
      <c r="A3" s="35" t="str">
        <f>TAB00!B43&amp;" : "&amp;TAB00!C43</f>
        <v>TAB3.1.1 : Estimation des puissances mensuelles - Tarifs de prélèvement avec facturation du terme capacitaire</v>
      </c>
      <c r="B3" s="40"/>
      <c r="C3" s="40"/>
      <c r="D3" s="40"/>
      <c r="E3" s="40"/>
      <c r="F3" s="40"/>
      <c r="G3" s="40"/>
      <c r="H3" s="40"/>
      <c r="J3" s="40"/>
      <c r="K3" s="40"/>
      <c r="L3" s="40"/>
      <c r="M3" s="40"/>
    </row>
    <row r="5" spans="1:13" x14ac:dyDescent="0.3">
      <c r="A5" s="440" t="s">
        <v>194</v>
      </c>
      <c r="B5" s="62"/>
      <c r="C5" s="62"/>
      <c r="D5" s="62"/>
      <c r="E5" s="62"/>
      <c r="F5" s="62"/>
      <c r="G5" s="62"/>
      <c r="H5" s="62"/>
      <c r="J5" s="62"/>
      <c r="K5" s="62"/>
      <c r="L5" s="62"/>
      <c r="M5" s="62"/>
    </row>
    <row r="7" spans="1:13" s="22" customFormat="1" ht="37.15" customHeight="1" thickBot="1" x14ac:dyDescent="0.35">
      <c r="A7" s="63" t="s">
        <v>46</v>
      </c>
      <c r="B7" s="422" t="s">
        <v>0</v>
      </c>
      <c r="C7" s="398" t="s">
        <v>428</v>
      </c>
      <c r="D7" s="398" t="s">
        <v>276</v>
      </c>
      <c r="E7" s="398" t="s">
        <v>277</v>
      </c>
      <c r="F7" s="398" t="s">
        <v>278</v>
      </c>
      <c r="G7" s="398" t="s">
        <v>279</v>
      </c>
      <c r="H7" s="398" t="s">
        <v>280</v>
      </c>
      <c r="I7" s="4"/>
      <c r="J7" s="397" t="s">
        <v>458</v>
      </c>
      <c r="K7" s="397" t="s">
        <v>459</v>
      </c>
      <c r="L7" s="397" t="s">
        <v>460</v>
      </c>
      <c r="M7" s="397" t="s">
        <v>461</v>
      </c>
    </row>
    <row r="8" spans="1:13" x14ac:dyDescent="0.3">
      <c r="A8" s="553" t="s">
        <v>40</v>
      </c>
      <c r="B8" s="555" t="s">
        <v>251</v>
      </c>
      <c r="C8" s="423" t="s">
        <v>429</v>
      </c>
      <c r="D8" s="424"/>
      <c r="E8" s="424"/>
      <c r="F8" s="424"/>
      <c r="G8" s="424"/>
      <c r="H8" s="425"/>
      <c r="J8" s="132">
        <f>IF(AND(ROUND(D8,0)=0,E8&gt;D8),"INF",IF(AND(ROUND(D8,0)=0,ROUND(E8,0)=0),0,(E8-D8)/D8))</f>
        <v>0</v>
      </c>
      <c r="K8" s="132">
        <f>IF(AND(ROUND(E8,0)=0,F8&gt;E8),"INF",IF(AND(ROUND(E8,0)=0,ROUND(F8,0)=0),0,(F8-E8)/E8))</f>
        <v>0</v>
      </c>
      <c r="L8" s="132">
        <f>IF(AND(ROUND(F8,0)=0,G8&gt;F8),"INF",IF(AND(ROUND(F8,0)=0,ROUND(G8,0)=0),0,(G8-F8)/F8))</f>
        <v>0</v>
      </c>
      <c r="M8" s="132">
        <f>IF(AND(ROUND(G8,0)=0,H8&gt;G8),"INF",IF(AND(ROUND(G8,0)=0,ROUND(H8,0)=0),0,(H8-G8)/G8))</f>
        <v>0</v>
      </c>
    </row>
    <row r="9" spans="1:13" x14ac:dyDescent="0.3">
      <c r="A9" s="554"/>
      <c r="B9" s="556"/>
      <c r="C9" s="426" t="s">
        <v>430</v>
      </c>
      <c r="D9" s="136"/>
      <c r="E9" s="136"/>
      <c r="F9" s="136"/>
      <c r="G9" s="136"/>
      <c r="H9" s="427"/>
      <c r="J9" s="132">
        <f t="shared" ref="J9:J72" si="0">IF(AND(ROUND(D9,0)=0,E9&gt;D9),"INF",IF(AND(ROUND(D9,0)=0,ROUND(E9,0)=0),0,(E9-D9)/D9))</f>
        <v>0</v>
      </c>
      <c r="K9" s="132">
        <f t="shared" ref="K9:K72" si="1">IF(AND(ROUND(E9,0)=0,F9&gt;E9),"INF",IF(AND(ROUND(E9,0)=0,ROUND(F9,0)=0),0,(F9-E9)/E9))</f>
        <v>0</v>
      </c>
      <c r="L9" s="132">
        <f t="shared" ref="L9:L72" si="2">IF(AND(ROUND(F9,0)=0,G9&gt;F9),"INF",IF(AND(ROUND(F9,0)=0,ROUND(G9,0)=0),0,(G9-F9)/F9))</f>
        <v>0</v>
      </c>
      <c r="M9" s="132">
        <f t="shared" ref="M9:M72" si="3">IF(AND(ROUND(G9,0)=0,H9&gt;G9),"INF",IF(AND(ROUND(G9,0)=0,ROUND(H9,0)=0),0,(H9-G9)/G9))</f>
        <v>0</v>
      </c>
    </row>
    <row r="10" spans="1:13" x14ac:dyDescent="0.3">
      <c r="A10" s="554"/>
      <c r="B10" s="556"/>
      <c r="C10" s="426" t="s">
        <v>431</v>
      </c>
      <c r="D10" s="136"/>
      <c r="E10" s="136"/>
      <c r="F10" s="136"/>
      <c r="G10" s="136"/>
      <c r="H10" s="427"/>
      <c r="J10" s="132">
        <f t="shared" si="0"/>
        <v>0</v>
      </c>
      <c r="K10" s="132">
        <f t="shared" si="1"/>
        <v>0</v>
      </c>
      <c r="L10" s="132">
        <f t="shared" si="2"/>
        <v>0</v>
      </c>
      <c r="M10" s="132">
        <f t="shared" si="3"/>
        <v>0</v>
      </c>
    </row>
    <row r="11" spans="1:13" x14ac:dyDescent="0.3">
      <c r="A11" s="554"/>
      <c r="B11" s="556"/>
      <c r="C11" s="426" t="s">
        <v>432</v>
      </c>
      <c r="D11" s="136"/>
      <c r="E11" s="136"/>
      <c r="F11" s="136"/>
      <c r="G11" s="136"/>
      <c r="H11" s="427"/>
      <c r="J11" s="132">
        <f t="shared" si="0"/>
        <v>0</v>
      </c>
      <c r="K11" s="132">
        <f t="shared" si="1"/>
        <v>0</v>
      </c>
      <c r="L11" s="132">
        <f t="shared" si="2"/>
        <v>0</v>
      </c>
      <c r="M11" s="132">
        <f t="shared" si="3"/>
        <v>0</v>
      </c>
    </row>
    <row r="12" spans="1:13" x14ac:dyDescent="0.3">
      <c r="A12" s="554"/>
      <c r="B12" s="556"/>
      <c r="C12" s="426" t="s">
        <v>433</v>
      </c>
      <c r="D12" s="136"/>
      <c r="E12" s="136"/>
      <c r="F12" s="136"/>
      <c r="G12" s="136"/>
      <c r="H12" s="427"/>
      <c r="J12" s="132">
        <f t="shared" si="0"/>
        <v>0</v>
      </c>
      <c r="K12" s="132">
        <f t="shared" si="1"/>
        <v>0</v>
      </c>
      <c r="L12" s="132">
        <f t="shared" si="2"/>
        <v>0</v>
      </c>
      <c r="M12" s="132">
        <f t="shared" si="3"/>
        <v>0</v>
      </c>
    </row>
    <row r="13" spans="1:13" x14ac:dyDescent="0.3">
      <c r="A13" s="554"/>
      <c r="B13" s="556"/>
      <c r="C13" s="426" t="s">
        <v>434</v>
      </c>
      <c r="D13" s="136"/>
      <c r="E13" s="136"/>
      <c r="F13" s="136"/>
      <c r="G13" s="136"/>
      <c r="H13" s="427"/>
      <c r="J13" s="132">
        <f t="shared" si="0"/>
        <v>0</v>
      </c>
      <c r="K13" s="132">
        <f t="shared" si="1"/>
        <v>0</v>
      </c>
      <c r="L13" s="132">
        <f t="shared" si="2"/>
        <v>0</v>
      </c>
      <c r="M13" s="132">
        <f t="shared" si="3"/>
        <v>0</v>
      </c>
    </row>
    <row r="14" spans="1:13" x14ac:dyDescent="0.3">
      <c r="A14" s="554"/>
      <c r="B14" s="556"/>
      <c r="C14" s="426" t="s">
        <v>435</v>
      </c>
      <c r="D14" s="136"/>
      <c r="E14" s="136"/>
      <c r="F14" s="136"/>
      <c r="G14" s="136"/>
      <c r="H14" s="427"/>
      <c r="J14" s="132">
        <f t="shared" si="0"/>
        <v>0</v>
      </c>
      <c r="K14" s="132">
        <f t="shared" si="1"/>
        <v>0</v>
      </c>
      <c r="L14" s="132">
        <f t="shared" si="2"/>
        <v>0</v>
      </c>
      <c r="M14" s="132">
        <f t="shared" si="3"/>
        <v>0</v>
      </c>
    </row>
    <row r="15" spans="1:13" x14ac:dyDescent="0.3">
      <c r="A15" s="554"/>
      <c r="B15" s="556"/>
      <c r="C15" s="426" t="s">
        <v>436</v>
      </c>
      <c r="D15" s="136"/>
      <c r="E15" s="136"/>
      <c r="F15" s="136"/>
      <c r="G15" s="136"/>
      <c r="H15" s="427"/>
      <c r="J15" s="132">
        <f t="shared" si="0"/>
        <v>0</v>
      </c>
      <c r="K15" s="132">
        <f t="shared" si="1"/>
        <v>0</v>
      </c>
      <c r="L15" s="132">
        <f t="shared" si="2"/>
        <v>0</v>
      </c>
      <c r="M15" s="132">
        <f t="shared" si="3"/>
        <v>0</v>
      </c>
    </row>
    <row r="16" spans="1:13" x14ac:dyDescent="0.3">
      <c r="A16" s="554"/>
      <c r="B16" s="556"/>
      <c r="C16" s="426" t="s">
        <v>437</v>
      </c>
      <c r="D16" s="136"/>
      <c r="E16" s="136"/>
      <c r="F16" s="136"/>
      <c r="G16" s="136"/>
      <c r="H16" s="427"/>
      <c r="J16" s="132">
        <f t="shared" si="0"/>
        <v>0</v>
      </c>
      <c r="K16" s="132">
        <f t="shared" si="1"/>
        <v>0</v>
      </c>
      <c r="L16" s="132">
        <f t="shared" si="2"/>
        <v>0</v>
      </c>
      <c r="M16" s="132">
        <f t="shared" si="3"/>
        <v>0</v>
      </c>
    </row>
    <row r="17" spans="1:13" x14ac:dyDescent="0.3">
      <c r="A17" s="554"/>
      <c r="B17" s="556"/>
      <c r="C17" s="426" t="s">
        <v>438</v>
      </c>
      <c r="D17" s="136"/>
      <c r="E17" s="136"/>
      <c r="F17" s="136"/>
      <c r="G17" s="136"/>
      <c r="H17" s="427"/>
      <c r="J17" s="132">
        <f t="shared" si="0"/>
        <v>0</v>
      </c>
      <c r="K17" s="132">
        <f t="shared" si="1"/>
        <v>0</v>
      </c>
      <c r="L17" s="132">
        <f t="shared" si="2"/>
        <v>0</v>
      </c>
      <c r="M17" s="132">
        <f t="shared" si="3"/>
        <v>0</v>
      </c>
    </row>
    <row r="18" spans="1:13" x14ac:dyDescent="0.3">
      <c r="A18" s="554"/>
      <c r="B18" s="556"/>
      <c r="C18" s="426" t="s">
        <v>439</v>
      </c>
      <c r="D18" s="136"/>
      <c r="E18" s="136"/>
      <c r="F18" s="136"/>
      <c r="G18" s="136"/>
      <c r="H18" s="427"/>
      <c r="J18" s="132">
        <f t="shared" si="0"/>
        <v>0</v>
      </c>
      <c r="K18" s="132">
        <f t="shared" si="1"/>
        <v>0</v>
      </c>
      <c r="L18" s="132">
        <f t="shared" si="2"/>
        <v>0</v>
      </c>
      <c r="M18" s="132">
        <f t="shared" si="3"/>
        <v>0</v>
      </c>
    </row>
    <row r="19" spans="1:13" ht="14.25" thickBot="1" x14ac:dyDescent="0.35">
      <c r="A19" s="554"/>
      <c r="B19" s="557"/>
      <c r="C19" s="428" t="s">
        <v>440</v>
      </c>
      <c r="D19" s="429"/>
      <c r="E19" s="429"/>
      <c r="F19" s="429"/>
      <c r="G19" s="429"/>
      <c r="H19" s="430"/>
      <c r="J19" s="132">
        <f t="shared" si="0"/>
        <v>0</v>
      </c>
      <c r="K19" s="132">
        <f t="shared" si="1"/>
        <v>0</v>
      </c>
      <c r="L19" s="132">
        <f t="shared" si="2"/>
        <v>0</v>
      </c>
      <c r="M19" s="132">
        <f t="shared" si="3"/>
        <v>0</v>
      </c>
    </row>
    <row r="20" spans="1:13" x14ac:dyDescent="0.3">
      <c r="A20" s="546"/>
      <c r="B20" s="555" t="s">
        <v>252</v>
      </c>
      <c r="C20" s="423" t="s">
        <v>429</v>
      </c>
      <c r="D20" s="424"/>
      <c r="E20" s="424"/>
      <c r="F20" s="424"/>
      <c r="G20" s="424"/>
      <c r="H20" s="425"/>
      <c r="J20" s="132">
        <f t="shared" si="0"/>
        <v>0</v>
      </c>
      <c r="K20" s="132">
        <f t="shared" si="1"/>
        <v>0</v>
      </c>
      <c r="L20" s="132">
        <f t="shared" si="2"/>
        <v>0</v>
      </c>
      <c r="M20" s="132">
        <f t="shared" si="3"/>
        <v>0</v>
      </c>
    </row>
    <row r="21" spans="1:13" x14ac:dyDescent="0.3">
      <c r="A21" s="546"/>
      <c r="B21" s="556"/>
      <c r="C21" s="426" t="s">
        <v>430</v>
      </c>
      <c r="D21" s="136"/>
      <c r="E21" s="136"/>
      <c r="F21" s="136"/>
      <c r="G21" s="136"/>
      <c r="H21" s="427"/>
      <c r="J21" s="132">
        <f t="shared" si="0"/>
        <v>0</v>
      </c>
      <c r="K21" s="132">
        <f t="shared" si="1"/>
        <v>0</v>
      </c>
      <c r="L21" s="132">
        <f t="shared" si="2"/>
        <v>0</v>
      </c>
      <c r="M21" s="132">
        <f t="shared" si="3"/>
        <v>0</v>
      </c>
    </row>
    <row r="22" spans="1:13" x14ac:dyDescent="0.3">
      <c r="A22" s="546"/>
      <c r="B22" s="556"/>
      <c r="C22" s="426" t="s">
        <v>431</v>
      </c>
      <c r="D22" s="136"/>
      <c r="E22" s="136"/>
      <c r="F22" s="136"/>
      <c r="G22" s="136"/>
      <c r="H22" s="427"/>
      <c r="J22" s="132">
        <f t="shared" si="0"/>
        <v>0</v>
      </c>
      <c r="K22" s="132">
        <f t="shared" si="1"/>
        <v>0</v>
      </c>
      <c r="L22" s="132">
        <f t="shared" si="2"/>
        <v>0</v>
      </c>
      <c r="M22" s="132">
        <f t="shared" si="3"/>
        <v>0</v>
      </c>
    </row>
    <row r="23" spans="1:13" x14ac:dyDescent="0.3">
      <c r="A23" s="546"/>
      <c r="B23" s="556"/>
      <c r="C23" s="426" t="s">
        <v>432</v>
      </c>
      <c r="D23" s="136"/>
      <c r="E23" s="136"/>
      <c r="F23" s="136"/>
      <c r="G23" s="136"/>
      <c r="H23" s="427"/>
      <c r="J23" s="132">
        <f t="shared" si="0"/>
        <v>0</v>
      </c>
      <c r="K23" s="132">
        <f t="shared" si="1"/>
        <v>0</v>
      </c>
      <c r="L23" s="132">
        <f t="shared" si="2"/>
        <v>0</v>
      </c>
      <c r="M23" s="132">
        <f t="shared" si="3"/>
        <v>0</v>
      </c>
    </row>
    <row r="24" spans="1:13" x14ac:dyDescent="0.3">
      <c r="A24" s="546"/>
      <c r="B24" s="556"/>
      <c r="C24" s="426" t="s">
        <v>433</v>
      </c>
      <c r="D24" s="136"/>
      <c r="E24" s="136"/>
      <c r="F24" s="136"/>
      <c r="G24" s="136"/>
      <c r="H24" s="427"/>
      <c r="J24" s="132">
        <f t="shared" si="0"/>
        <v>0</v>
      </c>
      <c r="K24" s="132">
        <f t="shared" si="1"/>
        <v>0</v>
      </c>
      <c r="L24" s="132">
        <f t="shared" si="2"/>
        <v>0</v>
      </c>
      <c r="M24" s="132">
        <f t="shared" si="3"/>
        <v>0</v>
      </c>
    </row>
    <row r="25" spans="1:13" x14ac:dyDescent="0.3">
      <c r="A25" s="546"/>
      <c r="B25" s="556"/>
      <c r="C25" s="426" t="s">
        <v>434</v>
      </c>
      <c r="D25" s="136"/>
      <c r="E25" s="136"/>
      <c r="F25" s="136"/>
      <c r="G25" s="136"/>
      <c r="H25" s="427"/>
      <c r="J25" s="132">
        <f t="shared" si="0"/>
        <v>0</v>
      </c>
      <c r="K25" s="132">
        <f t="shared" si="1"/>
        <v>0</v>
      </c>
      <c r="L25" s="132">
        <f t="shared" si="2"/>
        <v>0</v>
      </c>
      <c r="M25" s="132">
        <f t="shared" si="3"/>
        <v>0</v>
      </c>
    </row>
    <row r="26" spans="1:13" x14ac:dyDescent="0.3">
      <c r="A26" s="546"/>
      <c r="B26" s="556"/>
      <c r="C26" s="426" t="s">
        <v>435</v>
      </c>
      <c r="D26" s="136"/>
      <c r="E26" s="136"/>
      <c r="F26" s="136"/>
      <c r="G26" s="136"/>
      <c r="H26" s="427"/>
      <c r="J26" s="132">
        <f t="shared" si="0"/>
        <v>0</v>
      </c>
      <c r="K26" s="132">
        <f t="shared" si="1"/>
        <v>0</v>
      </c>
      <c r="L26" s="132">
        <f t="shared" si="2"/>
        <v>0</v>
      </c>
      <c r="M26" s="132">
        <f t="shared" si="3"/>
        <v>0</v>
      </c>
    </row>
    <row r="27" spans="1:13" x14ac:dyDescent="0.3">
      <c r="A27" s="546"/>
      <c r="B27" s="556"/>
      <c r="C27" s="426" t="s">
        <v>436</v>
      </c>
      <c r="D27" s="136"/>
      <c r="E27" s="136"/>
      <c r="F27" s="136"/>
      <c r="G27" s="136"/>
      <c r="H27" s="427"/>
      <c r="J27" s="132">
        <f t="shared" si="0"/>
        <v>0</v>
      </c>
      <c r="K27" s="132">
        <f t="shared" si="1"/>
        <v>0</v>
      </c>
      <c r="L27" s="132">
        <f t="shared" si="2"/>
        <v>0</v>
      </c>
      <c r="M27" s="132">
        <f t="shared" si="3"/>
        <v>0</v>
      </c>
    </row>
    <row r="28" spans="1:13" x14ac:dyDescent="0.3">
      <c r="A28" s="546"/>
      <c r="B28" s="556"/>
      <c r="C28" s="426" t="s">
        <v>437</v>
      </c>
      <c r="D28" s="136"/>
      <c r="E28" s="136"/>
      <c r="F28" s="136"/>
      <c r="G28" s="136"/>
      <c r="H28" s="427"/>
      <c r="J28" s="132">
        <f t="shared" si="0"/>
        <v>0</v>
      </c>
      <c r="K28" s="132">
        <f t="shared" si="1"/>
        <v>0</v>
      </c>
      <c r="L28" s="132">
        <f t="shared" si="2"/>
        <v>0</v>
      </c>
      <c r="M28" s="132">
        <f t="shared" si="3"/>
        <v>0</v>
      </c>
    </row>
    <row r="29" spans="1:13" x14ac:dyDescent="0.3">
      <c r="A29" s="546"/>
      <c r="B29" s="556"/>
      <c r="C29" s="426" t="s">
        <v>438</v>
      </c>
      <c r="D29" s="136"/>
      <c r="E29" s="136"/>
      <c r="F29" s="136"/>
      <c r="G29" s="136"/>
      <c r="H29" s="427"/>
      <c r="J29" s="132">
        <f t="shared" si="0"/>
        <v>0</v>
      </c>
      <c r="K29" s="132">
        <f t="shared" si="1"/>
        <v>0</v>
      </c>
      <c r="L29" s="132">
        <f t="shared" si="2"/>
        <v>0</v>
      </c>
      <c r="M29" s="132">
        <f t="shared" si="3"/>
        <v>0</v>
      </c>
    </row>
    <row r="30" spans="1:13" x14ac:dyDescent="0.3">
      <c r="A30" s="546"/>
      <c r="B30" s="556"/>
      <c r="C30" s="426" t="s">
        <v>439</v>
      </c>
      <c r="D30" s="136"/>
      <c r="E30" s="136"/>
      <c r="F30" s="136"/>
      <c r="G30" s="136"/>
      <c r="H30" s="427"/>
      <c r="J30" s="132">
        <f t="shared" si="0"/>
        <v>0</v>
      </c>
      <c r="K30" s="132">
        <f t="shared" si="1"/>
        <v>0</v>
      </c>
      <c r="L30" s="132">
        <f t="shared" si="2"/>
        <v>0</v>
      </c>
      <c r="M30" s="132">
        <f t="shared" si="3"/>
        <v>0</v>
      </c>
    </row>
    <row r="31" spans="1:13" ht="14.25" thickBot="1" x14ac:dyDescent="0.35">
      <c r="A31" s="551"/>
      <c r="B31" s="557"/>
      <c r="C31" s="428" t="s">
        <v>440</v>
      </c>
      <c r="D31" s="429"/>
      <c r="E31" s="429"/>
      <c r="F31" s="429"/>
      <c r="G31" s="429"/>
      <c r="H31" s="430"/>
      <c r="J31" s="132">
        <f t="shared" si="0"/>
        <v>0</v>
      </c>
      <c r="K31" s="132">
        <f t="shared" si="1"/>
        <v>0</v>
      </c>
      <c r="L31" s="132">
        <f t="shared" si="2"/>
        <v>0</v>
      </c>
      <c r="M31" s="132">
        <f t="shared" si="3"/>
        <v>0</v>
      </c>
    </row>
    <row r="32" spans="1:13" x14ac:dyDescent="0.3">
      <c r="A32" s="545" t="s">
        <v>6</v>
      </c>
      <c r="B32" s="555" t="s">
        <v>251</v>
      </c>
      <c r="C32" s="423" t="s">
        <v>429</v>
      </c>
      <c r="D32" s="424"/>
      <c r="E32" s="424"/>
      <c r="F32" s="424"/>
      <c r="G32" s="424"/>
      <c r="H32" s="425"/>
      <c r="J32" s="132">
        <f t="shared" si="0"/>
        <v>0</v>
      </c>
      <c r="K32" s="132">
        <f t="shared" si="1"/>
        <v>0</v>
      </c>
      <c r="L32" s="132">
        <f t="shared" si="2"/>
        <v>0</v>
      </c>
      <c r="M32" s="132">
        <f t="shared" si="3"/>
        <v>0</v>
      </c>
    </row>
    <row r="33" spans="1:13" x14ac:dyDescent="0.3">
      <c r="A33" s="546"/>
      <c r="B33" s="556"/>
      <c r="C33" s="426" t="s">
        <v>430</v>
      </c>
      <c r="D33" s="136"/>
      <c r="E33" s="136"/>
      <c r="F33" s="136"/>
      <c r="G33" s="136"/>
      <c r="H33" s="427"/>
      <c r="J33" s="132">
        <f t="shared" si="0"/>
        <v>0</v>
      </c>
      <c r="K33" s="132">
        <f t="shared" si="1"/>
        <v>0</v>
      </c>
      <c r="L33" s="132">
        <f t="shared" si="2"/>
        <v>0</v>
      </c>
      <c r="M33" s="132">
        <f t="shared" si="3"/>
        <v>0</v>
      </c>
    </row>
    <row r="34" spans="1:13" x14ac:dyDescent="0.3">
      <c r="A34" s="546"/>
      <c r="B34" s="556"/>
      <c r="C34" s="426" t="s">
        <v>431</v>
      </c>
      <c r="D34" s="136"/>
      <c r="E34" s="136"/>
      <c r="F34" s="136"/>
      <c r="G34" s="136"/>
      <c r="H34" s="427"/>
      <c r="J34" s="132">
        <f t="shared" si="0"/>
        <v>0</v>
      </c>
      <c r="K34" s="132">
        <f t="shared" si="1"/>
        <v>0</v>
      </c>
      <c r="L34" s="132">
        <f t="shared" si="2"/>
        <v>0</v>
      </c>
      <c r="M34" s="132">
        <f t="shared" si="3"/>
        <v>0</v>
      </c>
    </row>
    <row r="35" spans="1:13" x14ac:dyDescent="0.3">
      <c r="A35" s="546"/>
      <c r="B35" s="556"/>
      <c r="C35" s="426" t="s">
        <v>432</v>
      </c>
      <c r="D35" s="136"/>
      <c r="E35" s="136"/>
      <c r="F35" s="136"/>
      <c r="G35" s="136"/>
      <c r="H35" s="427"/>
      <c r="J35" s="132">
        <f t="shared" si="0"/>
        <v>0</v>
      </c>
      <c r="K35" s="132">
        <f t="shared" si="1"/>
        <v>0</v>
      </c>
      <c r="L35" s="132">
        <f t="shared" si="2"/>
        <v>0</v>
      </c>
      <c r="M35" s="132">
        <f t="shared" si="3"/>
        <v>0</v>
      </c>
    </row>
    <row r="36" spans="1:13" x14ac:dyDescent="0.3">
      <c r="A36" s="546"/>
      <c r="B36" s="556"/>
      <c r="C36" s="426" t="s">
        <v>433</v>
      </c>
      <c r="D36" s="136"/>
      <c r="E36" s="136"/>
      <c r="F36" s="136"/>
      <c r="G36" s="136"/>
      <c r="H36" s="427"/>
      <c r="J36" s="132">
        <f t="shared" si="0"/>
        <v>0</v>
      </c>
      <c r="K36" s="132">
        <f t="shared" si="1"/>
        <v>0</v>
      </c>
      <c r="L36" s="132">
        <f t="shared" si="2"/>
        <v>0</v>
      </c>
      <c r="M36" s="132">
        <f t="shared" si="3"/>
        <v>0</v>
      </c>
    </row>
    <row r="37" spans="1:13" x14ac:dyDescent="0.3">
      <c r="A37" s="546"/>
      <c r="B37" s="556"/>
      <c r="C37" s="426" t="s">
        <v>434</v>
      </c>
      <c r="D37" s="136"/>
      <c r="E37" s="136"/>
      <c r="F37" s="136"/>
      <c r="G37" s="136"/>
      <c r="H37" s="427"/>
      <c r="J37" s="132">
        <f t="shared" si="0"/>
        <v>0</v>
      </c>
      <c r="K37" s="132">
        <f t="shared" si="1"/>
        <v>0</v>
      </c>
      <c r="L37" s="132">
        <f t="shared" si="2"/>
        <v>0</v>
      </c>
      <c r="M37" s="132">
        <f t="shared" si="3"/>
        <v>0</v>
      </c>
    </row>
    <row r="38" spans="1:13" x14ac:dyDescent="0.3">
      <c r="A38" s="546"/>
      <c r="B38" s="556"/>
      <c r="C38" s="426" t="s">
        <v>435</v>
      </c>
      <c r="D38" s="136"/>
      <c r="E38" s="136"/>
      <c r="F38" s="136"/>
      <c r="G38" s="136"/>
      <c r="H38" s="427"/>
      <c r="J38" s="132">
        <f t="shared" si="0"/>
        <v>0</v>
      </c>
      <c r="K38" s="132">
        <f t="shared" si="1"/>
        <v>0</v>
      </c>
      <c r="L38" s="132">
        <f t="shared" si="2"/>
        <v>0</v>
      </c>
      <c r="M38" s="132">
        <f t="shared" si="3"/>
        <v>0</v>
      </c>
    </row>
    <row r="39" spans="1:13" x14ac:dyDescent="0.3">
      <c r="A39" s="546"/>
      <c r="B39" s="556"/>
      <c r="C39" s="426" t="s">
        <v>436</v>
      </c>
      <c r="D39" s="136"/>
      <c r="E39" s="136"/>
      <c r="F39" s="136"/>
      <c r="G39" s="136"/>
      <c r="H39" s="427"/>
      <c r="J39" s="132">
        <f t="shared" si="0"/>
        <v>0</v>
      </c>
      <c r="K39" s="132">
        <f t="shared" si="1"/>
        <v>0</v>
      </c>
      <c r="L39" s="132">
        <f t="shared" si="2"/>
        <v>0</v>
      </c>
      <c r="M39" s="132">
        <f t="shared" si="3"/>
        <v>0</v>
      </c>
    </row>
    <row r="40" spans="1:13" x14ac:dyDescent="0.3">
      <c r="A40" s="546"/>
      <c r="B40" s="556"/>
      <c r="C40" s="426" t="s">
        <v>437</v>
      </c>
      <c r="D40" s="136"/>
      <c r="E40" s="136"/>
      <c r="F40" s="136"/>
      <c r="G40" s="136"/>
      <c r="H40" s="427"/>
      <c r="J40" s="132">
        <f t="shared" si="0"/>
        <v>0</v>
      </c>
      <c r="K40" s="132">
        <f t="shared" si="1"/>
        <v>0</v>
      </c>
      <c r="L40" s="132">
        <f t="shared" si="2"/>
        <v>0</v>
      </c>
      <c r="M40" s="132">
        <f t="shared" si="3"/>
        <v>0</v>
      </c>
    </row>
    <row r="41" spans="1:13" x14ac:dyDescent="0.3">
      <c r="A41" s="546"/>
      <c r="B41" s="556"/>
      <c r="C41" s="426" t="s">
        <v>438</v>
      </c>
      <c r="D41" s="136"/>
      <c r="E41" s="136"/>
      <c r="F41" s="136"/>
      <c r="G41" s="136"/>
      <c r="H41" s="427"/>
      <c r="J41" s="132">
        <f t="shared" si="0"/>
        <v>0</v>
      </c>
      <c r="K41" s="132">
        <f t="shared" si="1"/>
        <v>0</v>
      </c>
      <c r="L41" s="132">
        <f t="shared" si="2"/>
        <v>0</v>
      </c>
      <c r="M41" s="132">
        <f t="shared" si="3"/>
        <v>0</v>
      </c>
    </row>
    <row r="42" spans="1:13" x14ac:dyDescent="0.3">
      <c r="A42" s="546"/>
      <c r="B42" s="556"/>
      <c r="C42" s="426" t="s">
        <v>439</v>
      </c>
      <c r="D42" s="136"/>
      <c r="E42" s="136"/>
      <c r="F42" s="136"/>
      <c r="G42" s="136"/>
      <c r="H42" s="427"/>
      <c r="J42" s="132">
        <f t="shared" si="0"/>
        <v>0</v>
      </c>
      <c r="K42" s="132">
        <f t="shared" si="1"/>
        <v>0</v>
      </c>
      <c r="L42" s="132">
        <f t="shared" si="2"/>
        <v>0</v>
      </c>
      <c r="M42" s="132">
        <f t="shared" si="3"/>
        <v>0</v>
      </c>
    </row>
    <row r="43" spans="1:13" ht="14.25" thickBot="1" x14ac:dyDescent="0.35">
      <c r="A43" s="546"/>
      <c r="B43" s="557"/>
      <c r="C43" s="428" t="s">
        <v>440</v>
      </c>
      <c r="D43" s="429"/>
      <c r="E43" s="429"/>
      <c r="F43" s="429"/>
      <c r="G43" s="429"/>
      <c r="H43" s="430"/>
      <c r="J43" s="132">
        <f t="shared" si="0"/>
        <v>0</v>
      </c>
      <c r="K43" s="132">
        <f t="shared" si="1"/>
        <v>0</v>
      </c>
      <c r="L43" s="132">
        <f t="shared" si="2"/>
        <v>0</v>
      </c>
      <c r="M43" s="132">
        <f t="shared" si="3"/>
        <v>0</v>
      </c>
    </row>
    <row r="44" spans="1:13" x14ac:dyDescent="0.3">
      <c r="A44" s="546"/>
      <c r="B44" s="555" t="s">
        <v>252</v>
      </c>
      <c r="C44" s="423" t="s">
        <v>429</v>
      </c>
      <c r="D44" s="424"/>
      <c r="E44" s="424"/>
      <c r="F44" s="424"/>
      <c r="G44" s="424"/>
      <c r="H44" s="425"/>
      <c r="J44" s="132">
        <f t="shared" si="0"/>
        <v>0</v>
      </c>
      <c r="K44" s="132">
        <f t="shared" si="1"/>
        <v>0</v>
      </c>
      <c r="L44" s="132">
        <f t="shared" si="2"/>
        <v>0</v>
      </c>
      <c r="M44" s="132">
        <f t="shared" si="3"/>
        <v>0</v>
      </c>
    </row>
    <row r="45" spans="1:13" x14ac:dyDescent="0.3">
      <c r="A45" s="546"/>
      <c r="B45" s="556"/>
      <c r="C45" s="426" t="s">
        <v>430</v>
      </c>
      <c r="D45" s="136"/>
      <c r="E45" s="136"/>
      <c r="F45" s="136"/>
      <c r="G45" s="136"/>
      <c r="H45" s="427"/>
      <c r="J45" s="132">
        <f t="shared" si="0"/>
        <v>0</v>
      </c>
      <c r="K45" s="132">
        <f t="shared" si="1"/>
        <v>0</v>
      </c>
      <c r="L45" s="132">
        <f t="shared" si="2"/>
        <v>0</v>
      </c>
      <c r="M45" s="132">
        <f t="shared" si="3"/>
        <v>0</v>
      </c>
    </row>
    <row r="46" spans="1:13" x14ac:dyDescent="0.3">
      <c r="A46" s="546"/>
      <c r="B46" s="556"/>
      <c r="C46" s="426" t="s">
        <v>431</v>
      </c>
      <c r="D46" s="136"/>
      <c r="E46" s="136"/>
      <c r="F46" s="136"/>
      <c r="G46" s="136"/>
      <c r="H46" s="427"/>
      <c r="J46" s="132">
        <f t="shared" si="0"/>
        <v>0</v>
      </c>
      <c r="K46" s="132">
        <f t="shared" si="1"/>
        <v>0</v>
      </c>
      <c r="L46" s="132">
        <f t="shared" si="2"/>
        <v>0</v>
      </c>
      <c r="M46" s="132">
        <f t="shared" si="3"/>
        <v>0</v>
      </c>
    </row>
    <row r="47" spans="1:13" x14ac:dyDescent="0.3">
      <c r="A47" s="546"/>
      <c r="B47" s="556"/>
      <c r="C47" s="426" t="s">
        <v>432</v>
      </c>
      <c r="D47" s="136"/>
      <c r="E47" s="136"/>
      <c r="F47" s="136"/>
      <c r="G47" s="136"/>
      <c r="H47" s="427"/>
      <c r="J47" s="132">
        <f t="shared" si="0"/>
        <v>0</v>
      </c>
      <c r="K47" s="132">
        <f t="shared" si="1"/>
        <v>0</v>
      </c>
      <c r="L47" s="132">
        <f t="shared" si="2"/>
        <v>0</v>
      </c>
      <c r="M47" s="132">
        <f t="shared" si="3"/>
        <v>0</v>
      </c>
    </row>
    <row r="48" spans="1:13" x14ac:dyDescent="0.3">
      <c r="A48" s="546"/>
      <c r="B48" s="556"/>
      <c r="C48" s="426" t="s">
        <v>433</v>
      </c>
      <c r="D48" s="136"/>
      <c r="E48" s="136"/>
      <c r="F48" s="136"/>
      <c r="G48" s="136"/>
      <c r="H48" s="427"/>
      <c r="J48" s="132">
        <f t="shared" si="0"/>
        <v>0</v>
      </c>
      <c r="K48" s="132">
        <f t="shared" si="1"/>
        <v>0</v>
      </c>
      <c r="L48" s="132">
        <f t="shared" si="2"/>
        <v>0</v>
      </c>
      <c r="M48" s="132">
        <f t="shared" si="3"/>
        <v>0</v>
      </c>
    </row>
    <row r="49" spans="1:13" x14ac:dyDescent="0.3">
      <c r="A49" s="546"/>
      <c r="B49" s="556"/>
      <c r="C49" s="426" t="s">
        <v>434</v>
      </c>
      <c r="D49" s="136"/>
      <c r="E49" s="136"/>
      <c r="F49" s="136"/>
      <c r="G49" s="136"/>
      <c r="H49" s="427"/>
      <c r="J49" s="132">
        <f t="shared" si="0"/>
        <v>0</v>
      </c>
      <c r="K49" s="132">
        <f t="shared" si="1"/>
        <v>0</v>
      </c>
      <c r="L49" s="132">
        <f t="shared" si="2"/>
        <v>0</v>
      </c>
      <c r="M49" s="132">
        <f t="shared" si="3"/>
        <v>0</v>
      </c>
    </row>
    <row r="50" spans="1:13" x14ac:dyDescent="0.3">
      <c r="A50" s="546"/>
      <c r="B50" s="556"/>
      <c r="C50" s="426" t="s">
        <v>435</v>
      </c>
      <c r="D50" s="136"/>
      <c r="E50" s="136"/>
      <c r="F50" s="136"/>
      <c r="G50" s="136"/>
      <c r="H50" s="427"/>
      <c r="J50" s="132">
        <f t="shared" si="0"/>
        <v>0</v>
      </c>
      <c r="K50" s="132">
        <f t="shared" si="1"/>
        <v>0</v>
      </c>
      <c r="L50" s="132">
        <f t="shared" si="2"/>
        <v>0</v>
      </c>
      <c r="M50" s="132">
        <f t="shared" si="3"/>
        <v>0</v>
      </c>
    </row>
    <row r="51" spans="1:13" x14ac:dyDescent="0.3">
      <c r="A51" s="546"/>
      <c r="B51" s="556"/>
      <c r="C51" s="426" t="s">
        <v>436</v>
      </c>
      <c r="D51" s="136"/>
      <c r="E51" s="136"/>
      <c r="F51" s="136"/>
      <c r="G51" s="136"/>
      <c r="H51" s="427"/>
      <c r="J51" s="132">
        <f t="shared" si="0"/>
        <v>0</v>
      </c>
      <c r="K51" s="132">
        <f t="shared" si="1"/>
        <v>0</v>
      </c>
      <c r="L51" s="132">
        <f t="shared" si="2"/>
        <v>0</v>
      </c>
      <c r="M51" s="132">
        <f t="shared" si="3"/>
        <v>0</v>
      </c>
    </row>
    <row r="52" spans="1:13" x14ac:dyDescent="0.3">
      <c r="A52" s="546"/>
      <c r="B52" s="556"/>
      <c r="C52" s="426" t="s">
        <v>437</v>
      </c>
      <c r="D52" s="136"/>
      <c r="E52" s="136"/>
      <c r="F52" s="136"/>
      <c r="G52" s="136"/>
      <c r="H52" s="427"/>
      <c r="J52" s="132">
        <f t="shared" si="0"/>
        <v>0</v>
      </c>
      <c r="K52" s="132">
        <f t="shared" si="1"/>
        <v>0</v>
      </c>
      <c r="L52" s="132">
        <f t="shared" si="2"/>
        <v>0</v>
      </c>
      <c r="M52" s="132">
        <f t="shared" si="3"/>
        <v>0</v>
      </c>
    </row>
    <row r="53" spans="1:13" x14ac:dyDescent="0.3">
      <c r="A53" s="546"/>
      <c r="B53" s="556"/>
      <c r="C53" s="426" t="s">
        <v>438</v>
      </c>
      <c r="D53" s="136"/>
      <c r="E53" s="136"/>
      <c r="F53" s="136"/>
      <c r="G53" s="136"/>
      <c r="H53" s="427"/>
      <c r="J53" s="132">
        <f t="shared" si="0"/>
        <v>0</v>
      </c>
      <c r="K53" s="132">
        <f t="shared" si="1"/>
        <v>0</v>
      </c>
      <c r="L53" s="132">
        <f t="shared" si="2"/>
        <v>0</v>
      </c>
      <c r="M53" s="132">
        <f t="shared" si="3"/>
        <v>0</v>
      </c>
    </row>
    <row r="54" spans="1:13" x14ac:dyDescent="0.3">
      <c r="A54" s="546"/>
      <c r="B54" s="556"/>
      <c r="C54" s="426" t="s">
        <v>439</v>
      </c>
      <c r="D54" s="136"/>
      <c r="E54" s="136"/>
      <c r="F54" s="136"/>
      <c r="G54" s="136"/>
      <c r="H54" s="427"/>
      <c r="J54" s="132">
        <f t="shared" si="0"/>
        <v>0</v>
      </c>
      <c r="K54" s="132">
        <f t="shared" si="1"/>
        <v>0</v>
      </c>
      <c r="L54" s="132">
        <f t="shared" si="2"/>
        <v>0</v>
      </c>
      <c r="M54" s="132">
        <f t="shared" si="3"/>
        <v>0</v>
      </c>
    </row>
    <row r="55" spans="1:13" ht="14.25" thickBot="1" x14ac:dyDescent="0.35">
      <c r="A55" s="546"/>
      <c r="B55" s="557"/>
      <c r="C55" s="428" t="s">
        <v>440</v>
      </c>
      <c r="D55" s="429"/>
      <c r="E55" s="429"/>
      <c r="F55" s="429"/>
      <c r="G55" s="429"/>
      <c r="H55" s="430"/>
      <c r="J55" s="132">
        <f t="shared" si="0"/>
        <v>0</v>
      </c>
      <c r="K55" s="132">
        <f t="shared" si="1"/>
        <v>0</v>
      </c>
      <c r="L55" s="132">
        <f t="shared" si="2"/>
        <v>0</v>
      </c>
      <c r="M55" s="132">
        <f t="shared" si="3"/>
        <v>0</v>
      </c>
    </row>
    <row r="56" spans="1:13" ht="15" customHeight="1" x14ac:dyDescent="0.3">
      <c r="A56" s="553" t="s">
        <v>41</v>
      </c>
      <c r="B56" s="555" t="s">
        <v>251</v>
      </c>
      <c r="C56" s="423" t="s">
        <v>429</v>
      </c>
      <c r="D56" s="424"/>
      <c r="E56" s="424"/>
      <c r="F56" s="424"/>
      <c r="G56" s="424"/>
      <c r="H56" s="425"/>
      <c r="J56" s="132">
        <f t="shared" si="0"/>
        <v>0</v>
      </c>
      <c r="K56" s="132">
        <f t="shared" si="1"/>
        <v>0</v>
      </c>
      <c r="L56" s="132">
        <f t="shared" si="2"/>
        <v>0</v>
      </c>
      <c r="M56" s="132">
        <f t="shared" si="3"/>
        <v>0</v>
      </c>
    </row>
    <row r="57" spans="1:13" x14ac:dyDescent="0.3">
      <c r="A57" s="554"/>
      <c r="B57" s="556"/>
      <c r="C57" s="426" t="s">
        <v>430</v>
      </c>
      <c r="D57" s="136"/>
      <c r="E57" s="136"/>
      <c r="F57" s="136"/>
      <c r="G57" s="136"/>
      <c r="H57" s="427"/>
      <c r="J57" s="132">
        <f t="shared" si="0"/>
        <v>0</v>
      </c>
      <c r="K57" s="132">
        <f t="shared" si="1"/>
        <v>0</v>
      </c>
      <c r="L57" s="132">
        <f t="shared" si="2"/>
        <v>0</v>
      </c>
      <c r="M57" s="132">
        <f t="shared" si="3"/>
        <v>0</v>
      </c>
    </row>
    <row r="58" spans="1:13" x14ac:dyDescent="0.3">
      <c r="A58" s="554"/>
      <c r="B58" s="556"/>
      <c r="C58" s="426" t="s">
        <v>431</v>
      </c>
      <c r="D58" s="136"/>
      <c r="E58" s="136"/>
      <c r="F58" s="136"/>
      <c r="G58" s="136"/>
      <c r="H58" s="427"/>
      <c r="J58" s="132">
        <f t="shared" si="0"/>
        <v>0</v>
      </c>
      <c r="K58" s="132">
        <f t="shared" si="1"/>
        <v>0</v>
      </c>
      <c r="L58" s="132">
        <f t="shared" si="2"/>
        <v>0</v>
      </c>
      <c r="M58" s="132">
        <f t="shared" si="3"/>
        <v>0</v>
      </c>
    </row>
    <row r="59" spans="1:13" x14ac:dyDescent="0.3">
      <c r="A59" s="554"/>
      <c r="B59" s="556"/>
      <c r="C59" s="426" t="s">
        <v>432</v>
      </c>
      <c r="D59" s="136"/>
      <c r="E59" s="136"/>
      <c r="F59" s="136"/>
      <c r="G59" s="136"/>
      <c r="H59" s="427"/>
      <c r="J59" s="132">
        <f t="shared" si="0"/>
        <v>0</v>
      </c>
      <c r="K59" s="132">
        <f t="shared" si="1"/>
        <v>0</v>
      </c>
      <c r="L59" s="132">
        <f t="shared" si="2"/>
        <v>0</v>
      </c>
      <c r="M59" s="132">
        <f t="shared" si="3"/>
        <v>0</v>
      </c>
    </row>
    <row r="60" spans="1:13" x14ac:dyDescent="0.3">
      <c r="A60" s="554"/>
      <c r="B60" s="556"/>
      <c r="C60" s="426" t="s">
        <v>433</v>
      </c>
      <c r="D60" s="136"/>
      <c r="E60" s="136"/>
      <c r="F60" s="136"/>
      <c r="G60" s="136"/>
      <c r="H60" s="427"/>
      <c r="J60" s="132">
        <f t="shared" si="0"/>
        <v>0</v>
      </c>
      <c r="K60" s="132">
        <f t="shared" si="1"/>
        <v>0</v>
      </c>
      <c r="L60" s="132">
        <f t="shared" si="2"/>
        <v>0</v>
      </c>
      <c r="M60" s="132">
        <f t="shared" si="3"/>
        <v>0</v>
      </c>
    </row>
    <row r="61" spans="1:13" x14ac:dyDescent="0.3">
      <c r="A61" s="554"/>
      <c r="B61" s="556"/>
      <c r="C61" s="426" t="s">
        <v>434</v>
      </c>
      <c r="D61" s="136"/>
      <c r="E61" s="136"/>
      <c r="F61" s="136"/>
      <c r="G61" s="136"/>
      <c r="H61" s="427"/>
      <c r="J61" s="132">
        <f t="shared" si="0"/>
        <v>0</v>
      </c>
      <c r="K61" s="132">
        <f t="shared" si="1"/>
        <v>0</v>
      </c>
      <c r="L61" s="132">
        <f t="shared" si="2"/>
        <v>0</v>
      </c>
      <c r="M61" s="132">
        <f t="shared" si="3"/>
        <v>0</v>
      </c>
    </row>
    <row r="62" spans="1:13" x14ac:dyDescent="0.3">
      <c r="A62" s="554"/>
      <c r="B62" s="556"/>
      <c r="C62" s="426" t="s">
        <v>435</v>
      </c>
      <c r="D62" s="136"/>
      <c r="E62" s="136"/>
      <c r="F62" s="136"/>
      <c r="G62" s="136"/>
      <c r="H62" s="427"/>
      <c r="J62" s="132">
        <f t="shared" si="0"/>
        <v>0</v>
      </c>
      <c r="K62" s="132">
        <f t="shared" si="1"/>
        <v>0</v>
      </c>
      <c r="L62" s="132">
        <f t="shared" si="2"/>
        <v>0</v>
      </c>
      <c r="M62" s="132">
        <f t="shared" si="3"/>
        <v>0</v>
      </c>
    </row>
    <row r="63" spans="1:13" x14ac:dyDescent="0.3">
      <c r="A63" s="554"/>
      <c r="B63" s="556"/>
      <c r="C63" s="426" t="s">
        <v>436</v>
      </c>
      <c r="D63" s="136"/>
      <c r="E63" s="136"/>
      <c r="F63" s="136"/>
      <c r="G63" s="136"/>
      <c r="H63" s="427"/>
      <c r="J63" s="132">
        <f t="shared" si="0"/>
        <v>0</v>
      </c>
      <c r="K63" s="132">
        <f t="shared" si="1"/>
        <v>0</v>
      </c>
      <c r="L63" s="132">
        <f t="shared" si="2"/>
        <v>0</v>
      </c>
      <c r="M63" s="132">
        <f t="shared" si="3"/>
        <v>0</v>
      </c>
    </row>
    <row r="64" spans="1:13" x14ac:dyDescent="0.3">
      <c r="A64" s="554"/>
      <c r="B64" s="556"/>
      <c r="C64" s="426" t="s">
        <v>437</v>
      </c>
      <c r="D64" s="136"/>
      <c r="E64" s="136"/>
      <c r="F64" s="136"/>
      <c r="G64" s="136"/>
      <c r="H64" s="427"/>
      <c r="J64" s="132">
        <f t="shared" si="0"/>
        <v>0</v>
      </c>
      <c r="K64" s="132">
        <f t="shared" si="1"/>
        <v>0</v>
      </c>
      <c r="L64" s="132">
        <f t="shared" si="2"/>
        <v>0</v>
      </c>
      <c r="M64" s="132">
        <f t="shared" si="3"/>
        <v>0</v>
      </c>
    </row>
    <row r="65" spans="1:13" x14ac:dyDescent="0.3">
      <c r="A65" s="554"/>
      <c r="B65" s="556"/>
      <c r="C65" s="426" t="s">
        <v>438</v>
      </c>
      <c r="D65" s="136"/>
      <c r="E65" s="136"/>
      <c r="F65" s="136"/>
      <c r="G65" s="136"/>
      <c r="H65" s="427"/>
      <c r="J65" s="132">
        <f t="shared" si="0"/>
        <v>0</v>
      </c>
      <c r="K65" s="132">
        <f t="shared" si="1"/>
        <v>0</v>
      </c>
      <c r="L65" s="132">
        <f t="shared" si="2"/>
        <v>0</v>
      </c>
      <c r="M65" s="132">
        <f t="shared" si="3"/>
        <v>0</v>
      </c>
    </row>
    <row r="66" spans="1:13" x14ac:dyDescent="0.3">
      <c r="A66" s="554"/>
      <c r="B66" s="556"/>
      <c r="C66" s="426" t="s">
        <v>439</v>
      </c>
      <c r="D66" s="136"/>
      <c r="E66" s="136"/>
      <c r="F66" s="136"/>
      <c r="G66" s="136"/>
      <c r="H66" s="427"/>
      <c r="J66" s="132">
        <f t="shared" si="0"/>
        <v>0</v>
      </c>
      <c r="K66" s="132">
        <f t="shared" si="1"/>
        <v>0</v>
      </c>
      <c r="L66" s="132">
        <f t="shared" si="2"/>
        <v>0</v>
      </c>
      <c r="M66" s="132">
        <f t="shared" si="3"/>
        <v>0</v>
      </c>
    </row>
    <row r="67" spans="1:13" ht="14.25" thickBot="1" x14ac:dyDescent="0.35">
      <c r="A67" s="554"/>
      <c r="B67" s="557"/>
      <c r="C67" s="428" t="s">
        <v>440</v>
      </c>
      <c r="D67" s="429"/>
      <c r="E67" s="429"/>
      <c r="F67" s="429"/>
      <c r="G67" s="429"/>
      <c r="H67" s="430"/>
      <c r="J67" s="132">
        <f t="shared" si="0"/>
        <v>0</v>
      </c>
      <c r="K67" s="132">
        <f t="shared" si="1"/>
        <v>0</v>
      </c>
      <c r="L67" s="132">
        <f t="shared" si="2"/>
        <v>0</v>
      </c>
      <c r="M67" s="132">
        <f t="shared" si="3"/>
        <v>0</v>
      </c>
    </row>
    <row r="68" spans="1:13" x14ac:dyDescent="0.3">
      <c r="A68" s="546"/>
      <c r="B68" s="555" t="s">
        <v>252</v>
      </c>
      <c r="C68" s="423" t="s">
        <v>429</v>
      </c>
      <c r="D68" s="424"/>
      <c r="E68" s="424"/>
      <c r="F68" s="424"/>
      <c r="G68" s="424"/>
      <c r="H68" s="425"/>
      <c r="J68" s="132">
        <f t="shared" si="0"/>
        <v>0</v>
      </c>
      <c r="K68" s="132">
        <f t="shared" si="1"/>
        <v>0</v>
      </c>
      <c r="L68" s="132">
        <f t="shared" si="2"/>
        <v>0</v>
      </c>
      <c r="M68" s="132">
        <f t="shared" si="3"/>
        <v>0</v>
      </c>
    </row>
    <row r="69" spans="1:13" x14ac:dyDescent="0.3">
      <c r="A69" s="546"/>
      <c r="B69" s="556"/>
      <c r="C69" s="426" t="s">
        <v>430</v>
      </c>
      <c r="D69" s="136"/>
      <c r="E69" s="136"/>
      <c r="F69" s="136"/>
      <c r="G69" s="136"/>
      <c r="H69" s="427"/>
      <c r="J69" s="132">
        <f t="shared" si="0"/>
        <v>0</v>
      </c>
      <c r="K69" s="132">
        <f t="shared" si="1"/>
        <v>0</v>
      </c>
      <c r="L69" s="132">
        <f t="shared" si="2"/>
        <v>0</v>
      </c>
      <c r="M69" s="132">
        <f t="shared" si="3"/>
        <v>0</v>
      </c>
    </row>
    <row r="70" spans="1:13" x14ac:dyDescent="0.3">
      <c r="A70" s="546"/>
      <c r="B70" s="556"/>
      <c r="C70" s="426" t="s">
        <v>431</v>
      </c>
      <c r="D70" s="136"/>
      <c r="E70" s="136"/>
      <c r="F70" s="136"/>
      <c r="G70" s="136"/>
      <c r="H70" s="427"/>
      <c r="J70" s="132">
        <f t="shared" si="0"/>
        <v>0</v>
      </c>
      <c r="K70" s="132">
        <f t="shared" si="1"/>
        <v>0</v>
      </c>
      <c r="L70" s="132">
        <f t="shared" si="2"/>
        <v>0</v>
      </c>
      <c r="M70" s="132">
        <f t="shared" si="3"/>
        <v>0</v>
      </c>
    </row>
    <row r="71" spans="1:13" x14ac:dyDescent="0.3">
      <c r="A71" s="546"/>
      <c r="B71" s="556"/>
      <c r="C71" s="426" t="s">
        <v>432</v>
      </c>
      <c r="D71" s="136"/>
      <c r="E71" s="136"/>
      <c r="F71" s="136"/>
      <c r="G71" s="136"/>
      <c r="H71" s="427"/>
      <c r="J71" s="132">
        <f t="shared" si="0"/>
        <v>0</v>
      </c>
      <c r="K71" s="132">
        <f t="shared" si="1"/>
        <v>0</v>
      </c>
      <c r="L71" s="132">
        <f t="shared" si="2"/>
        <v>0</v>
      </c>
      <c r="M71" s="132">
        <f t="shared" si="3"/>
        <v>0</v>
      </c>
    </row>
    <row r="72" spans="1:13" x14ac:dyDescent="0.3">
      <c r="A72" s="546"/>
      <c r="B72" s="556"/>
      <c r="C72" s="426" t="s">
        <v>433</v>
      </c>
      <c r="D72" s="136"/>
      <c r="E72" s="136"/>
      <c r="F72" s="136"/>
      <c r="G72" s="136"/>
      <c r="H72" s="427"/>
      <c r="J72" s="132">
        <f t="shared" si="0"/>
        <v>0</v>
      </c>
      <c r="K72" s="132">
        <f t="shared" si="1"/>
        <v>0</v>
      </c>
      <c r="L72" s="132">
        <f t="shared" si="2"/>
        <v>0</v>
      </c>
      <c r="M72" s="132">
        <f t="shared" si="3"/>
        <v>0</v>
      </c>
    </row>
    <row r="73" spans="1:13" x14ac:dyDescent="0.3">
      <c r="A73" s="546"/>
      <c r="B73" s="556"/>
      <c r="C73" s="426" t="s">
        <v>434</v>
      </c>
      <c r="D73" s="136"/>
      <c r="E73" s="136"/>
      <c r="F73" s="136"/>
      <c r="G73" s="136"/>
      <c r="H73" s="427"/>
      <c r="J73" s="132">
        <f t="shared" ref="J73:J103" si="4">IF(AND(ROUND(D73,0)=0,E73&gt;D73),"INF",IF(AND(ROUND(D73,0)=0,ROUND(E73,0)=0),0,(E73-D73)/D73))</f>
        <v>0</v>
      </c>
      <c r="K73" s="132">
        <f t="shared" ref="K73:K103" si="5">IF(AND(ROUND(E73,0)=0,F73&gt;E73),"INF",IF(AND(ROUND(E73,0)=0,ROUND(F73,0)=0),0,(F73-E73)/E73))</f>
        <v>0</v>
      </c>
      <c r="L73" s="132">
        <f t="shared" ref="L73:L103" si="6">IF(AND(ROUND(F73,0)=0,G73&gt;F73),"INF",IF(AND(ROUND(F73,0)=0,ROUND(G73,0)=0),0,(G73-F73)/F73))</f>
        <v>0</v>
      </c>
      <c r="M73" s="132">
        <f t="shared" ref="M73:M103" si="7">IF(AND(ROUND(G73,0)=0,H73&gt;G73),"INF",IF(AND(ROUND(G73,0)=0,ROUND(H73,0)=0),0,(H73-G73)/G73))</f>
        <v>0</v>
      </c>
    </row>
    <row r="74" spans="1:13" x14ac:dyDescent="0.3">
      <c r="A74" s="546"/>
      <c r="B74" s="556"/>
      <c r="C74" s="426" t="s">
        <v>435</v>
      </c>
      <c r="D74" s="136"/>
      <c r="E74" s="136"/>
      <c r="F74" s="136"/>
      <c r="G74" s="136"/>
      <c r="H74" s="427"/>
      <c r="J74" s="132">
        <f t="shared" si="4"/>
        <v>0</v>
      </c>
      <c r="K74" s="132">
        <f t="shared" si="5"/>
        <v>0</v>
      </c>
      <c r="L74" s="132">
        <f t="shared" si="6"/>
        <v>0</v>
      </c>
      <c r="M74" s="132">
        <f t="shared" si="7"/>
        <v>0</v>
      </c>
    </row>
    <row r="75" spans="1:13" x14ac:dyDescent="0.3">
      <c r="A75" s="546"/>
      <c r="B75" s="556"/>
      <c r="C75" s="426" t="s">
        <v>436</v>
      </c>
      <c r="D75" s="136"/>
      <c r="E75" s="136"/>
      <c r="F75" s="136"/>
      <c r="G75" s="136"/>
      <c r="H75" s="427"/>
      <c r="J75" s="132">
        <f t="shared" si="4"/>
        <v>0</v>
      </c>
      <c r="K75" s="132">
        <f t="shared" si="5"/>
        <v>0</v>
      </c>
      <c r="L75" s="132">
        <f t="shared" si="6"/>
        <v>0</v>
      </c>
      <c r="M75" s="132">
        <f t="shared" si="7"/>
        <v>0</v>
      </c>
    </row>
    <row r="76" spans="1:13" x14ac:dyDescent="0.3">
      <c r="A76" s="546"/>
      <c r="B76" s="556"/>
      <c r="C76" s="426" t="s">
        <v>437</v>
      </c>
      <c r="D76" s="136"/>
      <c r="E76" s="136"/>
      <c r="F76" s="136"/>
      <c r="G76" s="136"/>
      <c r="H76" s="427"/>
      <c r="J76" s="132">
        <f t="shared" si="4"/>
        <v>0</v>
      </c>
      <c r="K76" s="132">
        <f t="shared" si="5"/>
        <v>0</v>
      </c>
      <c r="L76" s="132">
        <f t="shared" si="6"/>
        <v>0</v>
      </c>
      <c r="M76" s="132">
        <f t="shared" si="7"/>
        <v>0</v>
      </c>
    </row>
    <row r="77" spans="1:13" x14ac:dyDescent="0.3">
      <c r="A77" s="546"/>
      <c r="B77" s="556"/>
      <c r="C77" s="426" t="s">
        <v>438</v>
      </c>
      <c r="D77" s="136"/>
      <c r="E77" s="136"/>
      <c r="F77" s="136"/>
      <c r="G77" s="136"/>
      <c r="H77" s="427"/>
      <c r="J77" s="132">
        <f t="shared" si="4"/>
        <v>0</v>
      </c>
      <c r="K77" s="132">
        <f t="shared" si="5"/>
        <v>0</v>
      </c>
      <c r="L77" s="132">
        <f t="shared" si="6"/>
        <v>0</v>
      </c>
      <c r="M77" s="132">
        <f t="shared" si="7"/>
        <v>0</v>
      </c>
    </row>
    <row r="78" spans="1:13" x14ac:dyDescent="0.3">
      <c r="A78" s="546"/>
      <c r="B78" s="556"/>
      <c r="C78" s="426" t="s">
        <v>439</v>
      </c>
      <c r="D78" s="136"/>
      <c r="E78" s="136"/>
      <c r="F78" s="136"/>
      <c r="G78" s="136"/>
      <c r="H78" s="427"/>
      <c r="J78" s="132">
        <f t="shared" si="4"/>
        <v>0</v>
      </c>
      <c r="K78" s="132">
        <f t="shared" si="5"/>
        <v>0</v>
      </c>
      <c r="L78" s="132">
        <f t="shared" si="6"/>
        <v>0</v>
      </c>
      <c r="M78" s="132">
        <f t="shared" si="7"/>
        <v>0</v>
      </c>
    </row>
    <row r="79" spans="1:13" ht="14.25" thickBot="1" x14ac:dyDescent="0.35">
      <c r="A79" s="551"/>
      <c r="B79" s="557"/>
      <c r="C79" s="428" t="s">
        <v>440</v>
      </c>
      <c r="D79" s="429"/>
      <c r="E79" s="429"/>
      <c r="F79" s="429"/>
      <c r="G79" s="429"/>
      <c r="H79" s="430"/>
      <c r="J79" s="132">
        <f t="shared" si="4"/>
        <v>0</v>
      </c>
      <c r="K79" s="132">
        <f t="shared" si="5"/>
        <v>0</v>
      </c>
      <c r="L79" s="132">
        <f t="shared" si="6"/>
        <v>0</v>
      </c>
      <c r="M79" s="132">
        <f t="shared" si="7"/>
        <v>0</v>
      </c>
    </row>
    <row r="80" spans="1:13" x14ac:dyDescent="0.3">
      <c r="A80" s="558" t="s">
        <v>281</v>
      </c>
      <c r="B80" s="555" t="s">
        <v>251</v>
      </c>
      <c r="C80" s="423" t="s">
        <v>429</v>
      </c>
      <c r="D80" s="424"/>
      <c r="E80" s="424"/>
      <c r="F80" s="424"/>
      <c r="G80" s="424"/>
      <c r="H80" s="425"/>
      <c r="J80" s="132">
        <f t="shared" si="4"/>
        <v>0</v>
      </c>
      <c r="K80" s="132">
        <f t="shared" si="5"/>
        <v>0</v>
      </c>
      <c r="L80" s="132">
        <f t="shared" si="6"/>
        <v>0</v>
      </c>
      <c r="M80" s="132">
        <f t="shared" si="7"/>
        <v>0</v>
      </c>
    </row>
    <row r="81" spans="1:13" x14ac:dyDescent="0.3">
      <c r="A81" s="559"/>
      <c r="B81" s="556"/>
      <c r="C81" s="426" t="s">
        <v>430</v>
      </c>
      <c r="D81" s="136"/>
      <c r="E81" s="136"/>
      <c r="F81" s="136"/>
      <c r="G81" s="136"/>
      <c r="H81" s="427"/>
      <c r="J81" s="132">
        <f t="shared" si="4"/>
        <v>0</v>
      </c>
      <c r="K81" s="132">
        <f t="shared" si="5"/>
        <v>0</v>
      </c>
      <c r="L81" s="132">
        <f t="shared" si="6"/>
        <v>0</v>
      </c>
      <c r="M81" s="132">
        <f t="shared" si="7"/>
        <v>0</v>
      </c>
    </row>
    <row r="82" spans="1:13" x14ac:dyDescent="0.3">
      <c r="A82" s="559"/>
      <c r="B82" s="556"/>
      <c r="C82" s="426" t="s">
        <v>431</v>
      </c>
      <c r="D82" s="136"/>
      <c r="E82" s="136"/>
      <c r="F82" s="136"/>
      <c r="G82" s="136"/>
      <c r="H82" s="427"/>
      <c r="J82" s="132">
        <f t="shared" si="4"/>
        <v>0</v>
      </c>
      <c r="K82" s="132">
        <f t="shared" si="5"/>
        <v>0</v>
      </c>
      <c r="L82" s="132">
        <f t="shared" si="6"/>
        <v>0</v>
      </c>
      <c r="M82" s="132">
        <f t="shared" si="7"/>
        <v>0</v>
      </c>
    </row>
    <row r="83" spans="1:13" x14ac:dyDescent="0.3">
      <c r="A83" s="559"/>
      <c r="B83" s="556"/>
      <c r="C83" s="426" t="s">
        <v>432</v>
      </c>
      <c r="D83" s="136"/>
      <c r="E83" s="136"/>
      <c r="F83" s="136"/>
      <c r="G83" s="136"/>
      <c r="H83" s="427"/>
      <c r="J83" s="132">
        <f t="shared" si="4"/>
        <v>0</v>
      </c>
      <c r="K83" s="132">
        <f t="shared" si="5"/>
        <v>0</v>
      </c>
      <c r="L83" s="132">
        <f t="shared" si="6"/>
        <v>0</v>
      </c>
      <c r="M83" s="132">
        <f t="shared" si="7"/>
        <v>0</v>
      </c>
    </row>
    <row r="84" spans="1:13" x14ac:dyDescent="0.3">
      <c r="A84" s="559"/>
      <c r="B84" s="556"/>
      <c r="C84" s="426" t="s">
        <v>433</v>
      </c>
      <c r="D84" s="136"/>
      <c r="E84" s="136"/>
      <c r="F84" s="136"/>
      <c r="G84" s="136"/>
      <c r="H84" s="427"/>
      <c r="J84" s="132">
        <f t="shared" si="4"/>
        <v>0</v>
      </c>
      <c r="K84" s="132">
        <f t="shared" si="5"/>
        <v>0</v>
      </c>
      <c r="L84" s="132">
        <f t="shared" si="6"/>
        <v>0</v>
      </c>
      <c r="M84" s="132">
        <f t="shared" si="7"/>
        <v>0</v>
      </c>
    </row>
    <row r="85" spans="1:13" x14ac:dyDescent="0.3">
      <c r="A85" s="559"/>
      <c r="B85" s="556"/>
      <c r="C85" s="426" t="s">
        <v>434</v>
      </c>
      <c r="D85" s="136"/>
      <c r="E85" s="136"/>
      <c r="F85" s="136"/>
      <c r="G85" s="136"/>
      <c r="H85" s="427"/>
      <c r="J85" s="132">
        <f t="shared" si="4"/>
        <v>0</v>
      </c>
      <c r="K85" s="132">
        <f t="shared" si="5"/>
        <v>0</v>
      </c>
      <c r="L85" s="132">
        <f t="shared" si="6"/>
        <v>0</v>
      </c>
      <c r="M85" s="132">
        <f t="shared" si="7"/>
        <v>0</v>
      </c>
    </row>
    <row r="86" spans="1:13" x14ac:dyDescent="0.3">
      <c r="A86" s="559"/>
      <c r="B86" s="556"/>
      <c r="C86" s="426" t="s">
        <v>435</v>
      </c>
      <c r="D86" s="136"/>
      <c r="E86" s="136"/>
      <c r="F86" s="136"/>
      <c r="G86" s="136"/>
      <c r="H86" s="427"/>
      <c r="J86" s="132">
        <f t="shared" si="4"/>
        <v>0</v>
      </c>
      <c r="K86" s="132">
        <f t="shared" si="5"/>
        <v>0</v>
      </c>
      <c r="L86" s="132">
        <f t="shared" si="6"/>
        <v>0</v>
      </c>
      <c r="M86" s="132">
        <f t="shared" si="7"/>
        <v>0</v>
      </c>
    </row>
    <row r="87" spans="1:13" x14ac:dyDescent="0.3">
      <c r="A87" s="559"/>
      <c r="B87" s="556"/>
      <c r="C87" s="426" t="s">
        <v>436</v>
      </c>
      <c r="D87" s="136"/>
      <c r="E87" s="136"/>
      <c r="F87" s="136"/>
      <c r="G87" s="136"/>
      <c r="H87" s="427"/>
      <c r="J87" s="132">
        <f t="shared" si="4"/>
        <v>0</v>
      </c>
      <c r="K87" s="132">
        <f t="shared" si="5"/>
        <v>0</v>
      </c>
      <c r="L87" s="132">
        <f t="shared" si="6"/>
        <v>0</v>
      </c>
      <c r="M87" s="132">
        <f t="shared" si="7"/>
        <v>0</v>
      </c>
    </row>
    <row r="88" spans="1:13" x14ac:dyDescent="0.3">
      <c r="A88" s="559"/>
      <c r="B88" s="556"/>
      <c r="C88" s="426" t="s">
        <v>437</v>
      </c>
      <c r="D88" s="136"/>
      <c r="E88" s="136"/>
      <c r="F88" s="136"/>
      <c r="G88" s="136"/>
      <c r="H88" s="427"/>
      <c r="J88" s="132">
        <f t="shared" si="4"/>
        <v>0</v>
      </c>
      <c r="K88" s="132">
        <f t="shared" si="5"/>
        <v>0</v>
      </c>
      <c r="L88" s="132">
        <f t="shared" si="6"/>
        <v>0</v>
      </c>
      <c r="M88" s="132">
        <f t="shared" si="7"/>
        <v>0</v>
      </c>
    </row>
    <row r="89" spans="1:13" x14ac:dyDescent="0.3">
      <c r="A89" s="559"/>
      <c r="B89" s="556"/>
      <c r="C89" s="426" t="s">
        <v>438</v>
      </c>
      <c r="D89" s="136"/>
      <c r="E89" s="136"/>
      <c r="F89" s="136"/>
      <c r="G89" s="136"/>
      <c r="H89" s="427"/>
      <c r="J89" s="132">
        <f t="shared" si="4"/>
        <v>0</v>
      </c>
      <c r="K89" s="132">
        <f t="shared" si="5"/>
        <v>0</v>
      </c>
      <c r="L89" s="132">
        <f t="shared" si="6"/>
        <v>0</v>
      </c>
      <c r="M89" s="132">
        <f t="shared" si="7"/>
        <v>0</v>
      </c>
    </row>
    <row r="90" spans="1:13" x14ac:dyDescent="0.3">
      <c r="A90" s="559"/>
      <c r="B90" s="556"/>
      <c r="C90" s="426" t="s">
        <v>439</v>
      </c>
      <c r="D90" s="136"/>
      <c r="E90" s="136"/>
      <c r="F90" s="136"/>
      <c r="G90" s="136"/>
      <c r="H90" s="427"/>
      <c r="J90" s="132">
        <f t="shared" si="4"/>
        <v>0</v>
      </c>
      <c r="K90" s="132">
        <f t="shared" si="5"/>
        <v>0</v>
      </c>
      <c r="L90" s="132">
        <f t="shared" si="6"/>
        <v>0</v>
      </c>
      <c r="M90" s="132">
        <f t="shared" si="7"/>
        <v>0</v>
      </c>
    </row>
    <row r="91" spans="1:13" ht="14.25" thickBot="1" x14ac:dyDescent="0.35">
      <c r="A91" s="559"/>
      <c r="B91" s="557"/>
      <c r="C91" s="428" t="s">
        <v>440</v>
      </c>
      <c r="D91" s="429"/>
      <c r="E91" s="429"/>
      <c r="F91" s="429"/>
      <c r="G91" s="429"/>
      <c r="H91" s="430"/>
      <c r="J91" s="132">
        <f t="shared" si="4"/>
        <v>0</v>
      </c>
      <c r="K91" s="132">
        <f t="shared" si="5"/>
        <v>0</v>
      </c>
      <c r="L91" s="132">
        <f t="shared" si="6"/>
        <v>0</v>
      </c>
      <c r="M91" s="132">
        <f t="shared" si="7"/>
        <v>0</v>
      </c>
    </row>
    <row r="92" spans="1:13" x14ac:dyDescent="0.3">
      <c r="A92" s="559"/>
      <c r="B92" s="555" t="s">
        <v>252</v>
      </c>
      <c r="C92" s="423" t="s">
        <v>429</v>
      </c>
      <c r="D92" s="424"/>
      <c r="E92" s="424"/>
      <c r="F92" s="424"/>
      <c r="G92" s="424"/>
      <c r="H92" s="425"/>
      <c r="J92" s="132">
        <f t="shared" si="4"/>
        <v>0</v>
      </c>
      <c r="K92" s="132">
        <f t="shared" si="5"/>
        <v>0</v>
      </c>
      <c r="L92" s="132">
        <f t="shared" si="6"/>
        <v>0</v>
      </c>
      <c r="M92" s="132">
        <f t="shared" si="7"/>
        <v>0</v>
      </c>
    </row>
    <row r="93" spans="1:13" x14ac:dyDescent="0.3">
      <c r="A93" s="559"/>
      <c r="B93" s="556"/>
      <c r="C93" s="426" t="s">
        <v>430</v>
      </c>
      <c r="D93" s="136"/>
      <c r="E93" s="136"/>
      <c r="F93" s="136"/>
      <c r="G93" s="136"/>
      <c r="H93" s="427"/>
      <c r="J93" s="132">
        <f t="shared" si="4"/>
        <v>0</v>
      </c>
      <c r="K93" s="132">
        <f t="shared" si="5"/>
        <v>0</v>
      </c>
      <c r="L93" s="132">
        <f t="shared" si="6"/>
        <v>0</v>
      </c>
      <c r="M93" s="132">
        <f t="shared" si="7"/>
        <v>0</v>
      </c>
    </row>
    <row r="94" spans="1:13" x14ac:dyDescent="0.3">
      <c r="A94" s="559"/>
      <c r="B94" s="556"/>
      <c r="C94" s="426" t="s">
        <v>431</v>
      </c>
      <c r="D94" s="136"/>
      <c r="E94" s="136"/>
      <c r="F94" s="136"/>
      <c r="G94" s="136"/>
      <c r="H94" s="427"/>
      <c r="J94" s="132">
        <f t="shared" si="4"/>
        <v>0</v>
      </c>
      <c r="K94" s="132">
        <f t="shared" si="5"/>
        <v>0</v>
      </c>
      <c r="L94" s="132">
        <f t="shared" si="6"/>
        <v>0</v>
      </c>
      <c r="M94" s="132">
        <f t="shared" si="7"/>
        <v>0</v>
      </c>
    </row>
    <row r="95" spans="1:13" x14ac:dyDescent="0.3">
      <c r="A95" s="559"/>
      <c r="B95" s="556"/>
      <c r="C95" s="426" t="s">
        <v>432</v>
      </c>
      <c r="D95" s="136"/>
      <c r="E95" s="136"/>
      <c r="F95" s="136"/>
      <c r="G95" s="136"/>
      <c r="H95" s="427"/>
      <c r="J95" s="132">
        <f t="shared" si="4"/>
        <v>0</v>
      </c>
      <c r="K95" s="132">
        <f t="shared" si="5"/>
        <v>0</v>
      </c>
      <c r="L95" s="132">
        <f t="shared" si="6"/>
        <v>0</v>
      </c>
      <c r="M95" s="132">
        <f t="shared" si="7"/>
        <v>0</v>
      </c>
    </row>
    <row r="96" spans="1:13" x14ac:dyDescent="0.3">
      <c r="A96" s="559"/>
      <c r="B96" s="556"/>
      <c r="C96" s="426" t="s">
        <v>433</v>
      </c>
      <c r="D96" s="136"/>
      <c r="E96" s="136"/>
      <c r="F96" s="136"/>
      <c r="G96" s="136"/>
      <c r="H96" s="427"/>
      <c r="J96" s="132">
        <f t="shared" si="4"/>
        <v>0</v>
      </c>
      <c r="K96" s="132">
        <f t="shared" si="5"/>
        <v>0</v>
      </c>
      <c r="L96" s="132">
        <f t="shared" si="6"/>
        <v>0</v>
      </c>
      <c r="M96" s="132">
        <f t="shared" si="7"/>
        <v>0</v>
      </c>
    </row>
    <row r="97" spans="1:13" x14ac:dyDescent="0.3">
      <c r="A97" s="559"/>
      <c r="B97" s="556"/>
      <c r="C97" s="426" t="s">
        <v>434</v>
      </c>
      <c r="D97" s="136"/>
      <c r="E97" s="136"/>
      <c r="F97" s="136"/>
      <c r="G97" s="136"/>
      <c r="H97" s="427"/>
      <c r="J97" s="132">
        <f t="shared" si="4"/>
        <v>0</v>
      </c>
      <c r="K97" s="132">
        <f t="shared" si="5"/>
        <v>0</v>
      </c>
      <c r="L97" s="132">
        <f t="shared" si="6"/>
        <v>0</v>
      </c>
      <c r="M97" s="132">
        <f t="shared" si="7"/>
        <v>0</v>
      </c>
    </row>
    <row r="98" spans="1:13" x14ac:dyDescent="0.3">
      <c r="A98" s="559"/>
      <c r="B98" s="556"/>
      <c r="C98" s="426" t="s">
        <v>435</v>
      </c>
      <c r="D98" s="136"/>
      <c r="E98" s="136"/>
      <c r="F98" s="136"/>
      <c r="G98" s="136"/>
      <c r="H98" s="427"/>
      <c r="J98" s="132">
        <f t="shared" si="4"/>
        <v>0</v>
      </c>
      <c r="K98" s="132">
        <f t="shared" si="5"/>
        <v>0</v>
      </c>
      <c r="L98" s="132">
        <f t="shared" si="6"/>
        <v>0</v>
      </c>
      <c r="M98" s="132">
        <f t="shared" si="7"/>
        <v>0</v>
      </c>
    </row>
    <row r="99" spans="1:13" x14ac:dyDescent="0.3">
      <c r="A99" s="559"/>
      <c r="B99" s="556"/>
      <c r="C99" s="426" t="s">
        <v>436</v>
      </c>
      <c r="D99" s="136"/>
      <c r="E99" s="136"/>
      <c r="F99" s="136"/>
      <c r="G99" s="136"/>
      <c r="H99" s="427"/>
      <c r="J99" s="132">
        <f t="shared" si="4"/>
        <v>0</v>
      </c>
      <c r="K99" s="132">
        <f t="shared" si="5"/>
        <v>0</v>
      </c>
      <c r="L99" s="132">
        <f t="shared" si="6"/>
        <v>0</v>
      </c>
      <c r="M99" s="132">
        <f t="shared" si="7"/>
        <v>0</v>
      </c>
    </row>
    <row r="100" spans="1:13" x14ac:dyDescent="0.3">
      <c r="A100" s="559"/>
      <c r="B100" s="556"/>
      <c r="C100" s="426" t="s">
        <v>437</v>
      </c>
      <c r="D100" s="136"/>
      <c r="E100" s="136"/>
      <c r="F100" s="136"/>
      <c r="G100" s="136"/>
      <c r="H100" s="427"/>
      <c r="J100" s="132">
        <f t="shared" si="4"/>
        <v>0</v>
      </c>
      <c r="K100" s="132">
        <f t="shared" si="5"/>
        <v>0</v>
      </c>
      <c r="L100" s="132">
        <f t="shared" si="6"/>
        <v>0</v>
      </c>
      <c r="M100" s="132">
        <f t="shared" si="7"/>
        <v>0</v>
      </c>
    </row>
    <row r="101" spans="1:13" x14ac:dyDescent="0.3">
      <c r="A101" s="559"/>
      <c r="B101" s="556"/>
      <c r="C101" s="426" t="s">
        <v>438</v>
      </c>
      <c r="D101" s="136"/>
      <c r="E101" s="136"/>
      <c r="F101" s="136"/>
      <c r="G101" s="136"/>
      <c r="H101" s="427"/>
      <c r="J101" s="132">
        <f t="shared" si="4"/>
        <v>0</v>
      </c>
      <c r="K101" s="132">
        <f t="shared" si="5"/>
        <v>0</v>
      </c>
      <c r="L101" s="132">
        <f t="shared" si="6"/>
        <v>0</v>
      </c>
      <c r="M101" s="132">
        <f t="shared" si="7"/>
        <v>0</v>
      </c>
    </row>
    <row r="102" spans="1:13" x14ac:dyDescent="0.3">
      <c r="A102" s="559"/>
      <c r="B102" s="556"/>
      <c r="C102" s="426" t="s">
        <v>439</v>
      </c>
      <c r="D102" s="136"/>
      <c r="E102" s="136"/>
      <c r="F102" s="136"/>
      <c r="G102" s="136"/>
      <c r="H102" s="427"/>
      <c r="J102" s="132">
        <f t="shared" si="4"/>
        <v>0</v>
      </c>
      <c r="K102" s="132">
        <f t="shared" si="5"/>
        <v>0</v>
      </c>
      <c r="L102" s="132">
        <f t="shared" si="6"/>
        <v>0</v>
      </c>
      <c r="M102" s="132">
        <f t="shared" si="7"/>
        <v>0</v>
      </c>
    </row>
    <row r="103" spans="1:13" ht="14.25" thickBot="1" x14ac:dyDescent="0.35">
      <c r="A103" s="559"/>
      <c r="B103" s="557"/>
      <c r="C103" s="428" t="s">
        <v>440</v>
      </c>
      <c r="D103" s="429"/>
      <c r="E103" s="429"/>
      <c r="F103" s="429"/>
      <c r="G103" s="429"/>
      <c r="H103" s="430"/>
      <c r="J103" s="132">
        <f t="shared" si="4"/>
        <v>0</v>
      </c>
      <c r="K103" s="132">
        <f t="shared" si="5"/>
        <v>0</v>
      </c>
      <c r="L103" s="132">
        <f t="shared" si="6"/>
        <v>0</v>
      </c>
      <c r="M103" s="132">
        <f t="shared" si="7"/>
        <v>0</v>
      </c>
    </row>
    <row r="104" spans="1:13" x14ac:dyDescent="0.3">
      <c r="B104" s="5"/>
    </row>
  </sheetData>
  <mergeCells count="12">
    <mergeCell ref="B56:B67"/>
    <mergeCell ref="B68:B79"/>
    <mergeCell ref="A56:A79"/>
    <mergeCell ref="B80:B91"/>
    <mergeCell ref="B92:B103"/>
    <mergeCell ref="A80:A103"/>
    <mergeCell ref="A8:A31"/>
    <mergeCell ref="A32:A55"/>
    <mergeCell ref="B8:B19"/>
    <mergeCell ref="B20:B31"/>
    <mergeCell ref="B32:B43"/>
    <mergeCell ref="B44:B55"/>
  </mergeCells>
  <phoneticPr fontId="14" type="noConversion"/>
  <conditionalFormatting sqref="D8:D103">
    <cfRule type="containsText" dxfId="543" priority="241" operator="containsText" text="ntitulé">
      <formula>NOT(ISERROR(SEARCH("ntitulé",D8)))</formula>
    </cfRule>
    <cfRule type="containsBlanks" dxfId="542" priority="242">
      <formula>LEN(TRIM(D8))=0</formula>
    </cfRule>
  </conditionalFormatting>
  <conditionalFormatting sqref="F8:F103">
    <cfRule type="containsText" dxfId="541" priority="167" operator="containsText" text="ntitulé">
      <formula>NOT(ISERROR(SEARCH("ntitulé",F8)))</formula>
    </cfRule>
    <cfRule type="containsBlanks" dxfId="540" priority="168">
      <formula>LEN(TRIM(F8))=0</formula>
    </cfRule>
  </conditionalFormatting>
  <conditionalFormatting sqref="E8:E103">
    <cfRule type="containsText" dxfId="539" priority="169" operator="containsText" text="ntitulé">
      <formula>NOT(ISERROR(SEARCH("ntitulé",E8)))</formula>
    </cfRule>
    <cfRule type="containsBlanks" dxfId="538" priority="170">
      <formula>LEN(TRIM(E8))=0</formula>
    </cfRule>
  </conditionalFormatting>
  <conditionalFormatting sqref="G8:G103">
    <cfRule type="containsText" dxfId="537" priority="165" operator="containsText" text="ntitulé">
      <formula>NOT(ISERROR(SEARCH("ntitulé",G8)))</formula>
    </cfRule>
    <cfRule type="containsBlanks" dxfId="536" priority="166">
      <formula>LEN(TRIM(G8))=0</formula>
    </cfRule>
  </conditionalFormatting>
  <conditionalFormatting sqref="H8:H103">
    <cfRule type="containsText" dxfId="535" priority="163" operator="containsText" text="ntitulé">
      <formula>NOT(ISERROR(SEARCH("ntitulé",H8)))</formula>
    </cfRule>
    <cfRule type="containsBlanks" dxfId="534" priority="164">
      <formula>LEN(TRIM(H8))=0</formula>
    </cfRule>
  </conditionalFormatting>
  <pageMargins left="0.7" right="0.7" top="0.75" bottom="0.75" header="0.3" footer="0.3"/>
  <pageSetup paperSize="9" scale="62"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38</vt:i4>
      </vt:variant>
      <vt:variant>
        <vt:lpstr>Plages nommées</vt:lpstr>
      </vt:variant>
      <vt:variant>
        <vt:i4>37</vt:i4>
      </vt:variant>
    </vt:vector>
  </HeadingPairs>
  <TitlesOfParts>
    <vt:vector size="75" baseType="lpstr">
      <vt:lpstr>TAB00</vt:lpstr>
      <vt:lpstr>TAB A</vt:lpstr>
      <vt:lpstr>TAB B</vt:lpstr>
      <vt:lpstr>TAB1</vt:lpstr>
      <vt:lpstr>TAB1.1</vt:lpstr>
      <vt:lpstr>TAB2</vt:lpstr>
      <vt:lpstr>TAB3</vt:lpstr>
      <vt:lpstr>TAB3.1</vt:lpstr>
      <vt:lpstr>TAB3.1.1</vt:lpstr>
      <vt:lpstr>TAB3.2</vt:lpstr>
      <vt:lpstr>TAB3.3</vt:lpstr>
      <vt:lpstr>TAB4.1.1</vt:lpstr>
      <vt:lpstr>TAB4.1.2</vt:lpstr>
      <vt:lpstr>TAB4.2.1</vt:lpstr>
      <vt:lpstr>TAB4.2.2</vt:lpstr>
      <vt:lpstr>TAB4.3.1</vt:lpstr>
      <vt:lpstr>TAB4.3.2</vt:lpstr>
      <vt:lpstr>TAB4.4.1</vt:lpstr>
      <vt:lpstr>TAB4.4.2</vt:lpstr>
      <vt:lpstr>TAB4.5.1</vt:lpstr>
      <vt:lpstr>TAB4.5.2</vt:lpstr>
      <vt:lpstr>TAB4.6</vt:lpstr>
      <vt:lpstr>TAB4.7</vt:lpstr>
      <vt:lpstr>TAB4.8</vt:lpstr>
      <vt:lpstr>TAB5</vt:lpstr>
      <vt:lpstr>TAB5.1</vt:lpstr>
      <vt:lpstr>TAB5.2</vt:lpstr>
      <vt:lpstr>TAB5.3</vt:lpstr>
      <vt:lpstr>TAB5.4</vt:lpstr>
      <vt:lpstr>TAB5.5</vt:lpstr>
      <vt:lpstr>TAB6</vt:lpstr>
      <vt:lpstr>TAB7</vt:lpstr>
      <vt:lpstr>TAB7.1</vt:lpstr>
      <vt:lpstr>TAB7.2</vt:lpstr>
      <vt:lpstr>TAB7.3</vt:lpstr>
      <vt:lpstr>TAB7.4</vt:lpstr>
      <vt:lpstr>TAB7.5</vt:lpstr>
      <vt:lpstr>TAB7.6</vt:lpstr>
      <vt:lpstr>'TAB A'!Zone_d_impression</vt:lpstr>
      <vt:lpstr>'TAB B'!Zone_d_impression</vt:lpstr>
      <vt:lpstr>'TAB1'!Zone_d_impression</vt:lpstr>
      <vt:lpstr>TAB1.1!Zone_d_impression</vt:lpstr>
      <vt:lpstr>'TAB2'!Zone_d_impression</vt:lpstr>
      <vt:lpstr>'TAB3'!Zone_d_impression</vt:lpstr>
      <vt:lpstr>TAB3.1!Zone_d_impression</vt:lpstr>
      <vt:lpstr>TAB3.1.1!Zone_d_impression</vt:lpstr>
      <vt:lpstr>TAB3.2!Zone_d_impression</vt:lpstr>
      <vt:lpstr>TAB3.3!Zone_d_impression</vt:lpstr>
      <vt:lpstr>TAB4.1.1!Zone_d_impression</vt:lpstr>
      <vt:lpstr>TAB4.1.2!Zone_d_impression</vt:lpstr>
      <vt:lpstr>TAB4.2.1!Zone_d_impression</vt:lpstr>
      <vt:lpstr>TAB4.2.2!Zone_d_impression</vt:lpstr>
      <vt:lpstr>TAB4.3.1!Zone_d_impression</vt:lpstr>
      <vt:lpstr>TAB4.3.2!Zone_d_impression</vt:lpstr>
      <vt:lpstr>TAB4.4.1!Zone_d_impression</vt:lpstr>
      <vt:lpstr>TAB4.4.2!Zone_d_impression</vt:lpstr>
      <vt:lpstr>TAB4.5.1!Zone_d_impression</vt:lpstr>
      <vt:lpstr>TAB4.5.2!Zone_d_impression</vt:lpstr>
      <vt:lpstr>TAB4.6!Zone_d_impression</vt:lpstr>
      <vt:lpstr>TAB4.7!Zone_d_impression</vt:lpstr>
      <vt:lpstr>TAB4.8!Zone_d_impression</vt:lpstr>
      <vt:lpstr>'TAB5'!Zone_d_impression</vt:lpstr>
      <vt:lpstr>TAB5.1!Zone_d_impression</vt:lpstr>
      <vt:lpstr>TAB5.2!Zone_d_impression</vt:lpstr>
      <vt:lpstr>TAB5.3!Zone_d_impression</vt:lpstr>
      <vt:lpstr>TAB5.4!Zone_d_impression</vt:lpstr>
      <vt:lpstr>TAB5.5!Zone_d_impression</vt:lpstr>
      <vt:lpstr>'TAB6'!Zone_d_impression</vt:lpstr>
      <vt:lpstr>'TAB7'!Zone_d_impression</vt:lpstr>
      <vt:lpstr>TAB7.1!Zone_d_impression</vt:lpstr>
      <vt:lpstr>TAB7.2!Zone_d_impression</vt:lpstr>
      <vt:lpstr>TAB7.3!Zone_d_impression</vt:lpstr>
      <vt:lpstr>TAB7.4!Zone_d_impression</vt:lpstr>
      <vt:lpstr>TAB7.5!Zone_d_impression</vt:lpstr>
      <vt:lpstr>TAB7.6!Zone_d_impression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Anne-Cécile SOHY</cp:lastModifiedBy>
  <cp:lastPrinted>2022-05-23T12:51:20Z</cp:lastPrinted>
  <dcterms:created xsi:type="dcterms:W3CDTF">2017-02-08T09:31:52Z</dcterms:created>
  <dcterms:modified xsi:type="dcterms:W3CDTF">2022-05-29T16:47:20Z</dcterms:modified>
</cp:coreProperties>
</file>